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UNCA PENDRIVE\2023\Edital Tomada  Preços TP\004 Reforma Centro Idoso\"/>
    </mc:Choice>
  </mc:AlternateContent>
  <xr:revisionPtr revIDLastSave="0" documentId="8_{C47E3337-3089-4549-A3C9-821A17B45BF9}" xr6:coauthVersionLast="47" xr6:coauthVersionMax="47" xr10:uidLastSave="{00000000-0000-0000-0000-000000000000}"/>
  <bookViews>
    <workbookView xWindow="-120" yWindow="-120" windowWidth="29040" windowHeight="15720" xr2:uid="{456CD7DD-E386-4676-B65F-59446A927741}"/>
  </bookViews>
  <sheets>
    <sheet name="PLANILHA ORÇAMENTARIA" sheetId="1" r:id="rId1"/>
    <sheet name="MEMORIA DE CALCULO" sheetId="5" r:id="rId2"/>
    <sheet name="CRONOGRAMA" sheetId="3" r:id="rId3"/>
    <sheet name="COMPOSIÇÃO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G55" i="1"/>
  <c r="G51" i="1"/>
  <c r="G50" i="1"/>
  <c r="G49" i="1"/>
  <c r="G48" i="1"/>
  <c r="G43" i="1"/>
  <c r="G42" i="1"/>
  <c r="G37" i="1"/>
  <c r="G36" i="1"/>
  <c r="G32" i="1"/>
  <c r="G27" i="1"/>
  <c r="G26" i="1"/>
  <c r="G25" i="1"/>
  <c r="G20" i="1"/>
  <c r="G14" i="1"/>
  <c r="G13" i="1"/>
  <c r="G12" i="1"/>
  <c r="H46" i="5"/>
  <c r="H45" i="5"/>
  <c r="H44" i="5"/>
  <c r="H43" i="5"/>
  <c r="H37" i="5"/>
  <c r="H36" i="5"/>
  <c r="H35" i="5"/>
  <c r="H34" i="5"/>
  <c r="H15" i="5"/>
  <c r="H14" i="5"/>
  <c r="H13" i="5"/>
  <c r="H12" i="5"/>
  <c r="F18" i="3"/>
  <c r="H16" i="5" l="1"/>
  <c r="H38" i="5"/>
  <c r="H48" i="5"/>
  <c r="G13" i="2"/>
  <c r="G12" i="2"/>
  <c r="G17" i="2"/>
  <c r="G16" i="2"/>
  <c r="G15" i="2"/>
  <c r="G14" i="2"/>
  <c r="G9" i="2"/>
  <c r="G8" i="2"/>
  <c r="G7" i="2"/>
  <c r="E6" i="2"/>
  <c r="F25" i="1"/>
  <c r="F51" i="1"/>
  <c r="F50" i="1"/>
  <c r="F49" i="1"/>
  <c r="F48" i="1"/>
  <c r="F43" i="1"/>
  <c r="F42" i="1"/>
  <c r="F37" i="1"/>
  <c r="F36" i="1"/>
  <c r="F32" i="1"/>
  <c r="F27" i="1"/>
  <c r="F26" i="1"/>
  <c r="F20" i="1"/>
  <c r="G21" i="1" s="1"/>
  <c r="C11" i="3" s="1"/>
  <c r="F14" i="1"/>
  <c r="F13" i="1"/>
  <c r="F22" i="3"/>
  <c r="F20" i="3"/>
  <c r="F16" i="3"/>
  <c r="F14" i="3"/>
  <c r="F12" i="3"/>
  <c r="F10" i="3"/>
  <c r="G18" i="2" l="1"/>
  <c r="E60" i="1" s="1"/>
  <c r="F60" i="1" s="1"/>
  <c r="G61" i="1" s="1"/>
  <c r="C25" i="3" s="1"/>
  <c r="G28" i="1"/>
  <c r="C13" i="3" s="1"/>
  <c r="G10" i="2"/>
  <c r="G38" i="1"/>
  <c r="C17" i="3" s="1"/>
  <c r="G44" i="1"/>
  <c r="C19" i="3" s="1"/>
  <c r="G52" i="1"/>
  <c r="G33" i="1"/>
  <c r="C15" i="3" s="1"/>
  <c r="F12" i="1"/>
  <c r="D17" i="3" l="1"/>
  <c r="E17" i="3"/>
  <c r="E55" i="1"/>
  <c r="F55" i="1" s="1"/>
  <c r="G56" i="1" s="1"/>
  <c r="C23" i="3" s="1"/>
  <c r="E25" i="3"/>
  <c r="C21" i="3"/>
  <c r="D11" i="3"/>
  <c r="D19" i="3"/>
  <c r="E13" i="3"/>
  <c r="G15" i="1"/>
  <c r="C9" i="3" s="1"/>
  <c r="D25" i="3"/>
  <c r="F15" i="1"/>
  <c r="F17" i="3" l="1"/>
  <c r="D23" i="3"/>
  <c r="G62" i="1"/>
  <c r="C27" i="3"/>
  <c r="E21" i="3"/>
  <c r="D21" i="3"/>
  <c r="E11" i="3"/>
  <c r="F11" i="3" s="1"/>
  <c r="D13" i="3"/>
  <c r="F13" i="3" s="1"/>
  <c r="E19" i="3"/>
  <c r="F19" i="3" s="1"/>
  <c r="E15" i="3"/>
  <c r="D15" i="3"/>
  <c r="D9" i="3"/>
  <c r="E9" i="3"/>
  <c r="E23" i="3"/>
  <c r="E27" i="3" l="1"/>
  <c r="E28" i="3" s="1"/>
  <c r="D27" i="3"/>
  <c r="F21" i="3"/>
  <c r="C14" i="3"/>
  <c r="C12" i="3"/>
  <c r="C10" i="3"/>
  <c r="C22" i="3"/>
  <c r="C20" i="3"/>
  <c r="C18" i="3"/>
  <c r="C16" i="3"/>
  <c r="C26" i="3"/>
  <c r="C24" i="3"/>
  <c r="F25" i="3"/>
  <c r="F15" i="3"/>
  <c r="F9" i="3"/>
  <c r="F23" i="3"/>
  <c r="F27" i="3" l="1"/>
  <c r="E30" i="3" s="1"/>
  <c r="C28" i="3"/>
  <c r="D28" i="3"/>
  <c r="F28" i="3" s="1"/>
  <c r="D29" i="3" l="1"/>
  <c r="E29" i="3"/>
  <c r="E31" i="3" s="1"/>
  <c r="D31" i="3" l="1"/>
  <c r="D30" i="3"/>
  <c r="F30" i="3" s="1"/>
</calcChain>
</file>

<file path=xl/sharedStrings.xml><?xml version="1.0" encoding="utf-8"?>
<sst xmlns="http://schemas.openxmlformats.org/spreadsheetml/2006/main" count="226" uniqueCount="107">
  <si>
    <t>M2</t>
  </si>
  <si>
    <t>M</t>
  </si>
  <si>
    <t>MUNICÍPIO DE RIBAS DO RIO PARDO</t>
  </si>
  <si>
    <t>FONTE: SINAP/SEPRO</t>
  </si>
  <si>
    <t>B.D.I = 28,34%</t>
  </si>
  <si>
    <t>SINAP : Junho / 2023</t>
  </si>
  <si>
    <t>SEPRO Abril/ 2023 AGESUL</t>
  </si>
  <si>
    <t>CODIGO FONTE</t>
  </si>
  <si>
    <t>DESCRIÇÃO</t>
  </si>
  <si>
    <t>UNIDADE</t>
  </si>
  <si>
    <t>PREÇO FONTE</t>
  </si>
  <si>
    <t>VALOR SEM BDI</t>
  </si>
  <si>
    <t>VALOR COM BDI</t>
  </si>
  <si>
    <t>COBERTURA</t>
  </si>
  <si>
    <t>QUANT.</t>
  </si>
  <si>
    <t>REMOÇÃO DE TELHAS, DE FIBROCIMENTO, METÁLICA E CERÂMICA, DE FORMA MANUAL, SEM REAPROVEITAMENTO. AF_12/2017</t>
  </si>
  <si>
    <t>REMOCAO DE CALHAS, RUFOS E CONDUTORES DE AGUAS PLUVIAIS, SEM REAPROVEITAMENTO</t>
  </si>
  <si>
    <t xml:space="preserve">M </t>
  </si>
  <si>
    <t>MUNICÍPIO DE RIBAS DO RIO PARDO -  ESTADO DE MATO GROSSO DO SUL</t>
  </si>
  <si>
    <t>CRONOGRAMA FÍSICO FINANCEIRO</t>
  </si>
  <si>
    <t>ITENS</t>
  </si>
  <si>
    <t>ATIVIDADES</t>
  </si>
  <si>
    <t>TOTAL</t>
  </si>
  <si>
    <t>VALOR TOTAL DOS SERVIÇOS</t>
  </si>
  <si>
    <t>TOTAL DO DESEMBOLSO MENSAL</t>
  </si>
  <si>
    <t>TOTAL DO DESEMBOLSO ACUMULADO</t>
  </si>
  <si>
    <t>PERCENTUAL MENSAL</t>
  </si>
  <si>
    <t>PERCENTUAL MENSAL ACUMULADO</t>
  </si>
  <si>
    <t>DEMOLIÇÃO DE REVESTIMENTO CERÂMICO, DE FORMA MANUAL, SEM REAPROVEITAME NTO. AF_12/2017</t>
  </si>
  <si>
    <t>PLANILHA ORÇAMENTARIA REFORMA CENTRO DE CONVIVENCIA DO IDOSO</t>
  </si>
  <si>
    <t>TELHAMENTO COM TELHA CERÂMICA DE ENCAIXE, TIPO ROMANA, COM MAIS DE 2 ÁGUAS, INCLUSO TRANSPORTE VERTICAL. AF_07/2019</t>
  </si>
  <si>
    <t>QUANT</t>
  </si>
  <si>
    <t>SUBTOTAL</t>
  </si>
  <si>
    <t>RUFO CHAPA GALVANIZADO 35 CM #26</t>
  </si>
  <si>
    <t>CALHA CHAPA GALVANIZADA 50CM #24</t>
  </si>
  <si>
    <t>UN</t>
  </si>
  <si>
    <t>M²</t>
  </si>
  <si>
    <t>CR</t>
  </si>
  <si>
    <t>REVESTIMENTO CERÃMICO PARA PISO COMPLACAS TIPO ESMALTADA EXTRA DIMENSÃO 60X60 CM APLICADA EM AMBIENTES DE ARÉA MAIOR QUE 10CM</t>
  </si>
  <si>
    <t xml:space="preserve">EXECUCAO DE PASSEIO (CALCADA) OU PISO DE CONCRETO COM CONCRETO MOLDADO IN LOCO, FEITO EM OBRA, ACABAMENTO CONVENCIONAL, NAO ARMADO. AF_07/2016 </t>
  </si>
  <si>
    <t>PINTURA VERNIZ EM ESQUADRIAS DE MADEIRA</t>
  </si>
  <si>
    <t>ESTRUTURA DE COBERTURA</t>
  </si>
  <si>
    <t>CODIGO</t>
  </si>
  <si>
    <t>S E R V I C O S</t>
  </si>
  <si>
    <t>PR S BDI</t>
  </si>
  <si>
    <t>PR UNIT</t>
  </si>
  <si>
    <t>ESQUADRIAS E FERRAGENS</t>
  </si>
  <si>
    <t>.</t>
  </si>
  <si>
    <t>REVESTIMENTO DE PISOS</t>
  </si>
  <si>
    <t>PINTURA</t>
  </si>
  <si>
    <t>H</t>
  </si>
  <si>
    <t>REVESTIMENTO CERAMICO PARA PAREDES INTERNAS COM PLACAS TIPO ESMALTADA EXTRA DE DIMENSOES 33X45 CM APLICADAS EM AMBIENTES DE AREA MAIOR QUE 5 M2 NA
ALTURA INTEIRA DAS PAREDES. AF_06/2014 /M2</t>
  </si>
  <si>
    <t>TRAMA DE MADEIRA COMPOSTA POR RIPAS, CAIBROS E TERÇAS PARA TELHADOS DE ATÉ 2 ÁGUAS PARA TELHA DE ENCAIXE DE CERÂMICA OU DE CONCRETO, INCLUSO TRANSPORTE VERTICAL. AF_07/2019</t>
  </si>
  <si>
    <t>PORTA LISA MADEIRA COM BATENTE GUARNIÇÃO E DOBRADIÇA FECHADURA  70X2,10 CM banheiro</t>
  </si>
  <si>
    <t>m3</t>
  </si>
  <si>
    <t>APLICACAO DE FUNDO SELADOR ACRILICO EM PAREDES, UMA
DEMAO. AF_06/2014 /M2</t>
  </si>
  <si>
    <t>APLICACAO MANUAL DE PINTURA COM TINTA LATEX ACRILICA EM
PAREDES, DUAS DEMAOS. AF_06/2014 /M2</t>
  </si>
  <si>
    <t>CONSTRUÇÃO E PILAR DE CONCRETO ARMADO PARA FIXAR GRADIL</t>
  </si>
  <si>
    <t>COMPOSIÇÃO</t>
  </si>
  <si>
    <t>GRADIL EM METALON, H=2,00M, INCLUSIVE BROCA DE 25CM (0,80M), PINTURA EM FUNDO ANTICORROSIVO (2DEMAOS) E ESMALTE EM 2 DEMAOS  GRADIL COM 2,00  GRAD</t>
  </si>
  <si>
    <t xml:space="preserve">PINTURA COM TINTA ALQUIDICA DE ACABAMENTO (ESMALTE SINTETICO BRILHANTE) PULVERIZADA SOBRE SUPERFICIES METALICAS (EXCETO PERFIL) EXECUTADO EM OBRA (02DEMAOS). AF_01/2020  PINTURA GRADIL </t>
  </si>
  <si>
    <t>FORMA</t>
  </si>
  <si>
    <t>ARMAÇÃO</t>
  </si>
  <si>
    <t>CONCRETO</t>
  </si>
  <si>
    <t>REGULARIZAÇÃO  DE SUPERFICIE, COM ARGAMASSA DE CIMENTO E AREIA NO TRAÇO 1:3, ESPESSURA 2 CM</t>
  </si>
  <si>
    <t>MURRO / GRADIL</t>
  </si>
  <si>
    <t>CAMPO DE BOCHA</t>
  </si>
  <si>
    <t>CAIBRO NAO APARELHADO *6 X 6* CM, EM MACARANDUBA, ANGELIM OU EQUIVALENTE</t>
  </si>
  <si>
    <t>PREGO DE ACO POLIDO COM CABECA 17 X 21 (2 X 11)</t>
  </si>
  <si>
    <t>TABUA *2,5 X 23* CM EM PINUS, MISTA OU EQUIVALENTE DA REGIAO - BRUTA</t>
  </si>
  <si>
    <t>AJUDANTE DE CARPINTEIRO COM ENCARGOS COMPLEMENTARES</t>
  </si>
  <si>
    <t>CARPINTEIRO DE FORMAS COM ENCARGOS COMPLEMENTARES</t>
  </si>
  <si>
    <t>SERRA CIRCULAR DE BANCADA COM MOTOR ELÉTRICO POTÊNCIA DE 5HP, COM COIFA PA CHI</t>
  </si>
  <si>
    <t>REPOSIÇÃO DE PARTE DE REVESIMENTO COM TABUA AREA EXTERNA DA PISTA DE JOGO</t>
  </si>
  <si>
    <t>REMOÇÃO E DEMOLIÇÃO</t>
  </si>
  <si>
    <t>REVESTIMENTO DE PAREDES</t>
  </si>
  <si>
    <t>LOCAL: JOSE COLETO GARCIA</t>
  </si>
  <si>
    <t xml:space="preserve">OBRA: REFORMA CENTRO DE CONVIVENCIA DO IDOSO                                                            </t>
  </si>
  <si>
    <t>FONTE SINAP/ SEPRO</t>
  </si>
  <si>
    <t>CRONOGRAMA FISICO FINANCEIRO</t>
  </si>
  <si>
    <t>composição</t>
  </si>
  <si>
    <t>area 01</t>
  </si>
  <si>
    <t>area 02</t>
  </si>
  <si>
    <t>area 03</t>
  </si>
  <si>
    <t>area 04</t>
  </si>
  <si>
    <t>11,50 m2</t>
  </si>
  <si>
    <t xml:space="preserve">Calha </t>
  </si>
  <si>
    <t>2,50 m</t>
  </si>
  <si>
    <t>Rufo</t>
  </si>
  <si>
    <t>6,00 m</t>
  </si>
  <si>
    <t>3,50m</t>
  </si>
  <si>
    <t>Copa   =   ( 3,80+2,70) / 2 *5,75 = 18,68 m2</t>
  </si>
  <si>
    <t>Copa   =   ( 3,80+2,70) / 2 *5,75 = 16,85m2</t>
  </si>
  <si>
    <t>Salão  Coberto   =    19,00x6,88 =   130,72m2</t>
  </si>
  <si>
    <t>Somatoria = 166,25m2 = 166,30 m2</t>
  </si>
  <si>
    <t>2,20m x 2,50   =  5,50 m2</t>
  </si>
  <si>
    <t xml:space="preserve">Pintura  externa de Predio deposito = </t>
  </si>
  <si>
    <t>11+11+7+ 7 x altura   3,80 m =136,80 m2</t>
  </si>
  <si>
    <t>3,90+5,91+2,75+5,80 x altura   2,60 m =47,76 m2</t>
  </si>
  <si>
    <t>Somatoria = 184,56 m2</t>
  </si>
  <si>
    <t>Pintura de uma porta 0,70x2,10  x 2 lados   = 2,94 m2</t>
  </si>
  <si>
    <t>36,40 * 0,50 =   18,20 m2</t>
  </si>
  <si>
    <t xml:space="preserve">substituição de tabuas </t>
  </si>
  <si>
    <r>
      <t xml:space="preserve">( 4,80+3,80+2,75+4,25)x2,60 = 43,238 = </t>
    </r>
    <r>
      <rPr>
        <b/>
        <sz val="10"/>
        <color theme="1"/>
        <rFont val="Calibri"/>
        <family val="2"/>
        <scheme val="minor"/>
      </rPr>
      <t>43,24 m2</t>
    </r>
  </si>
  <si>
    <r>
      <t xml:space="preserve">284,35 m x 1,4 x 2 lados = 796,18 = </t>
    </r>
    <r>
      <rPr>
        <b/>
        <sz val="10"/>
        <color theme="1"/>
        <rFont val="Calibri"/>
        <family val="2"/>
        <scheme val="minor"/>
      </rPr>
      <t>796,20 m2</t>
    </r>
  </si>
  <si>
    <t xml:space="preserve">                          REFORMA CENTRO DE CONVIVENCIA DO IDOSO</t>
  </si>
  <si>
    <t xml:space="preserve">         MEMORIA DE CALCULO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</si>
</sst>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i/>
      <sz val="20"/>
      <name val="Arial MT"/>
    </font>
    <font>
      <b/>
      <sz val="10"/>
      <color rgb="FF000000"/>
      <name val="Times New Roman"/>
      <family val="1"/>
    </font>
    <font>
      <sz val="14"/>
      <name val="Arial MT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i/>
      <sz val="14"/>
      <name val="Arial MT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8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Arial MT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</cellStyleXfs>
  <cellXfs count="2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2" fillId="0" borderId="0" xfId="0" applyFont="1"/>
    <xf numFmtId="0" fontId="6" fillId="0" borderId="8" xfId="0" applyFont="1" applyBorder="1" applyAlignment="1">
      <alignment vertical="top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top" wrapText="1"/>
    </xf>
    <xf numFmtId="1" fontId="5" fillId="0" borderId="19" xfId="0" applyNumberFormat="1" applyFont="1" applyBorder="1" applyAlignment="1">
      <alignment horizontal="center" vertical="top" shrinkToFit="1"/>
    </xf>
    <xf numFmtId="0" fontId="9" fillId="0" borderId="19" xfId="0" applyFont="1" applyBorder="1" applyAlignment="1">
      <alignment horizontal="left" vertical="top" wrapText="1" indent="3"/>
    </xf>
    <xf numFmtId="0" fontId="10" fillId="0" borderId="19" xfId="0" applyFont="1" applyBorder="1" applyAlignment="1">
      <alignment horizontal="center" wrapText="1"/>
    </xf>
    <xf numFmtId="0" fontId="10" fillId="0" borderId="19" xfId="0" applyFont="1" applyBorder="1" applyAlignment="1">
      <alignment horizontal="left" wrapText="1"/>
    </xf>
    <xf numFmtId="1" fontId="11" fillId="0" borderId="19" xfId="0" applyNumberFormat="1" applyFont="1" applyBorder="1" applyAlignment="1">
      <alignment horizontal="center" vertical="top" shrinkToFit="1"/>
    </xf>
    <xf numFmtId="2" fontId="11" fillId="0" borderId="19" xfId="0" applyNumberFormat="1" applyFont="1" applyBorder="1" applyAlignment="1">
      <alignment horizontal="center" vertical="top" shrinkToFit="1"/>
    </xf>
    <xf numFmtId="44" fontId="12" fillId="0" borderId="20" xfId="0" applyNumberFormat="1" applyFont="1" applyBorder="1" applyAlignment="1">
      <alignment horizontal="left" vertical="top" wrapText="1"/>
    </xf>
    <xf numFmtId="44" fontId="9" fillId="0" borderId="19" xfId="0" applyNumberFormat="1" applyFont="1" applyBorder="1" applyAlignment="1">
      <alignment horizontal="left" vertical="top" wrapText="1"/>
    </xf>
    <xf numFmtId="44" fontId="9" fillId="0" borderId="19" xfId="0" applyNumberFormat="1" applyFont="1" applyBorder="1" applyAlignment="1">
      <alignment horizontal="left" vertical="top" wrapText="1" indent="2"/>
    </xf>
    <xf numFmtId="10" fontId="11" fillId="0" borderId="19" xfId="0" applyNumberFormat="1" applyFont="1" applyBorder="1" applyAlignment="1">
      <alignment horizontal="left" vertical="top" indent="1" shrinkToFit="1"/>
    </xf>
    <xf numFmtId="10" fontId="11" fillId="0" borderId="19" xfId="0" applyNumberFormat="1" applyFont="1" applyBorder="1" applyAlignment="1">
      <alignment horizontal="left" vertical="top" indent="2" shrinkToFit="1"/>
    </xf>
    <xf numFmtId="44" fontId="7" fillId="0" borderId="18" xfId="0" applyNumberFormat="1" applyFont="1" applyBorder="1" applyAlignment="1">
      <alignment horizontal="left" vertical="top" wrapText="1"/>
    </xf>
    <xf numFmtId="44" fontId="13" fillId="2" borderId="19" xfId="0" applyNumberFormat="1" applyFont="1" applyFill="1" applyBorder="1" applyAlignment="1">
      <alignment horizontal="left" wrapText="1"/>
    </xf>
    <xf numFmtId="44" fontId="7" fillId="2" borderId="19" xfId="0" applyNumberFormat="1" applyFont="1" applyFill="1" applyBorder="1" applyAlignment="1">
      <alignment horizontal="left" vertical="top" wrapText="1" indent="2"/>
    </xf>
    <xf numFmtId="0" fontId="7" fillId="0" borderId="24" xfId="0" applyFont="1" applyBorder="1" applyAlignment="1">
      <alignment horizontal="left" vertical="top" wrapText="1"/>
    </xf>
    <xf numFmtId="44" fontId="7" fillId="0" borderId="19" xfId="0" applyNumberFormat="1" applyFont="1" applyBorder="1" applyAlignment="1">
      <alignment horizontal="right" vertical="top" wrapText="1"/>
    </xf>
    <xf numFmtId="44" fontId="7" fillId="2" borderId="19" xfId="0" applyNumberFormat="1" applyFont="1" applyFill="1" applyBorder="1" applyAlignment="1">
      <alignment horizontal="right" vertical="top" wrapText="1"/>
    </xf>
    <xf numFmtId="10" fontId="14" fillId="0" borderId="19" xfId="2" applyNumberFormat="1" applyFont="1" applyFill="1" applyBorder="1" applyAlignment="1">
      <alignment horizontal="right" vertical="top" shrinkToFit="1"/>
    </xf>
    <xf numFmtId="10" fontId="14" fillId="0" borderId="19" xfId="0" applyNumberFormat="1" applyFont="1" applyBorder="1" applyAlignment="1">
      <alignment horizontal="right" vertical="top" shrinkToFit="1"/>
    </xf>
    <xf numFmtId="10" fontId="14" fillId="2" borderId="19" xfId="0" applyNumberFormat="1" applyFont="1" applyFill="1" applyBorder="1" applyAlignment="1">
      <alignment horizontal="right" vertical="top" shrinkToFit="1"/>
    </xf>
    <xf numFmtId="0" fontId="12" fillId="0" borderId="29" xfId="4" applyFont="1" applyBorder="1" applyAlignment="1">
      <alignment horizontal="left" wrapText="1"/>
    </xf>
    <xf numFmtId="0" fontId="9" fillId="0" borderId="30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center" wrapText="1"/>
    </xf>
    <xf numFmtId="0" fontId="17" fillId="0" borderId="19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top" wrapText="1"/>
    </xf>
    <xf numFmtId="0" fontId="16" fillId="0" borderId="19" xfId="0" applyFont="1" applyBorder="1" applyAlignment="1">
      <alignment horizontal="center" vertical="center" wrapText="1"/>
    </xf>
    <xf numFmtId="2" fontId="16" fillId="0" borderId="19" xfId="0" applyNumberFormat="1" applyFont="1" applyBorder="1" applyAlignment="1">
      <alignment horizontal="center" vertical="center" shrinkToFit="1"/>
    </xf>
    <xf numFmtId="1" fontId="16" fillId="0" borderId="19" xfId="0" applyNumberFormat="1" applyFont="1" applyBorder="1" applyAlignment="1">
      <alignment horizontal="center" vertical="top" shrinkToFit="1"/>
    </xf>
    <xf numFmtId="1" fontId="17" fillId="3" borderId="19" xfId="0" applyNumberFormat="1" applyFont="1" applyFill="1" applyBorder="1" applyAlignment="1">
      <alignment horizontal="center" vertical="top" shrinkToFit="1"/>
    </xf>
    <xf numFmtId="0" fontId="16" fillId="0" borderId="19" xfId="0" applyFont="1" applyBorder="1" applyAlignment="1">
      <alignment horizontal="center" vertical="top" wrapText="1"/>
    </xf>
    <xf numFmtId="0" fontId="16" fillId="0" borderId="19" xfId="0" applyFont="1" applyBorder="1" applyAlignment="1">
      <alignment vertical="top" wrapText="1"/>
    </xf>
    <xf numFmtId="1" fontId="16" fillId="0" borderId="21" xfId="0" applyNumberFormat="1" applyFont="1" applyBorder="1" applyAlignment="1">
      <alignment horizontal="center" vertical="top" shrinkToFit="1"/>
    </xf>
    <xf numFmtId="0" fontId="16" fillId="0" borderId="21" xfId="0" applyFont="1" applyBorder="1" applyAlignment="1">
      <alignment horizontal="left" vertical="top" wrapText="1"/>
    </xf>
    <xf numFmtId="44" fontId="16" fillId="0" borderId="19" xfId="1" applyFont="1" applyFill="1" applyBorder="1" applyAlignment="1">
      <alignment horizontal="center" vertical="center" shrinkToFit="1"/>
    </xf>
    <xf numFmtId="44" fontId="16" fillId="0" borderId="19" xfId="1" applyFont="1" applyFill="1" applyBorder="1" applyAlignment="1">
      <alignment vertical="center" shrinkToFit="1"/>
    </xf>
    <xf numFmtId="1" fontId="16" fillId="0" borderId="19" xfId="0" applyNumberFormat="1" applyFont="1" applyBorder="1" applyAlignment="1">
      <alignment horizontal="center" vertical="center" shrinkToFit="1"/>
    </xf>
    <xf numFmtId="4" fontId="16" fillId="0" borderId="19" xfId="0" applyNumberFormat="1" applyFont="1" applyBorder="1" applyAlignment="1">
      <alignment shrinkToFit="1"/>
    </xf>
    <xf numFmtId="1" fontId="16" fillId="0" borderId="19" xfId="4" applyNumberFormat="1" applyFont="1" applyBorder="1" applyAlignment="1">
      <alignment horizontal="center" vertical="center" shrinkToFit="1"/>
    </xf>
    <xf numFmtId="0" fontId="16" fillId="0" borderId="19" xfId="4" applyFont="1" applyBorder="1" applyAlignment="1">
      <alignment horizontal="center" vertical="center" wrapText="1"/>
    </xf>
    <xf numFmtId="0" fontId="16" fillId="0" borderId="19" xfId="4" applyFont="1" applyBorder="1" applyAlignment="1">
      <alignment horizontal="left" vertical="center" wrapText="1"/>
    </xf>
    <xf numFmtId="1" fontId="17" fillId="3" borderId="21" xfId="0" applyNumberFormat="1" applyFont="1" applyFill="1" applyBorder="1" applyAlignment="1">
      <alignment horizontal="center" vertical="top" shrinkToFit="1"/>
    </xf>
    <xf numFmtId="1" fontId="17" fillId="3" borderId="19" xfId="0" quotePrefix="1" applyNumberFormat="1" applyFont="1" applyFill="1" applyBorder="1" applyAlignment="1">
      <alignment horizontal="center" vertical="top" shrinkToFit="1"/>
    </xf>
    <xf numFmtId="44" fontId="0" fillId="0" borderId="0" xfId="0" applyNumberFormat="1"/>
    <xf numFmtId="1" fontId="16" fillId="0" borderId="2" xfId="0" applyNumberFormat="1" applyFont="1" applyBorder="1" applyAlignment="1">
      <alignment horizontal="center" vertical="top" shrinkToFit="1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 wrapText="1"/>
    </xf>
    <xf numFmtId="44" fontId="16" fillId="0" borderId="2" xfId="1" applyFont="1" applyFill="1" applyBorder="1" applyAlignment="1">
      <alignment vertical="center" shrinkToFit="1"/>
    </xf>
    <xf numFmtId="43" fontId="16" fillId="0" borderId="2" xfId="3" applyFont="1" applyFill="1" applyBorder="1" applyAlignment="1">
      <alignment horizontal="center" vertical="center" shrinkToFit="1"/>
    </xf>
    <xf numFmtId="43" fontId="16" fillId="0" borderId="2" xfId="3" applyFont="1" applyFill="1" applyBorder="1" applyAlignment="1">
      <alignment shrinkToFit="1"/>
    </xf>
    <xf numFmtId="1" fontId="16" fillId="0" borderId="2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left" wrapText="1"/>
    </xf>
    <xf numFmtId="1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vertical="top" wrapText="1"/>
    </xf>
    <xf numFmtId="0" fontId="16" fillId="0" borderId="3" xfId="0" applyFont="1" applyBorder="1" applyAlignment="1">
      <alignment horizontal="center" vertical="center"/>
    </xf>
    <xf numFmtId="44" fontId="16" fillId="0" borderId="3" xfId="1" applyFont="1" applyBorder="1" applyAlignment="1">
      <alignment horizontal="center" vertical="center"/>
    </xf>
    <xf numFmtId="44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vertical="center" wrapText="1"/>
    </xf>
    <xf numFmtId="44" fontId="16" fillId="2" borderId="1" xfId="1" applyFont="1" applyFill="1" applyBorder="1" applyAlignment="1">
      <alignment horizontal="center"/>
    </xf>
    <xf numFmtId="44" fontId="17" fillId="2" borderId="1" xfId="0" applyNumberFormat="1" applyFont="1" applyFill="1" applyBorder="1" applyAlignment="1">
      <alignment horizontal="center"/>
    </xf>
    <xf numFmtId="0" fontId="16" fillId="0" borderId="19" xfId="0" applyFont="1" applyBorder="1" applyAlignment="1">
      <alignment horizontal="left" wrapText="1"/>
    </xf>
    <xf numFmtId="0" fontId="16" fillId="0" borderId="19" xfId="0" applyFont="1" applyBorder="1" applyAlignment="1">
      <alignment wrapText="1"/>
    </xf>
    <xf numFmtId="44" fontId="17" fillId="0" borderId="1" xfId="1" applyFont="1" applyFill="1" applyBorder="1" applyAlignment="1">
      <alignment vertical="center" shrinkToFit="1"/>
    </xf>
    <xf numFmtId="0" fontId="16" fillId="0" borderId="21" xfId="0" applyFont="1" applyBorder="1" applyAlignment="1">
      <alignment horizontal="left" wrapText="1"/>
    </xf>
    <xf numFmtId="0" fontId="16" fillId="0" borderId="21" xfId="0" applyFont="1" applyBorder="1" applyAlignment="1">
      <alignment horizontal="center" wrapText="1"/>
    </xf>
    <xf numFmtId="0" fontId="16" fillId="0" borderId="21" xfId="0" applyFont="1" applyBorder="1" applyAlignment="1">
      <alignment wrapText="1"/>
    </xf>
    <xf numFmtId="4" fontId="16" fillId="0" borderId="21" xfId="0" applyNumberFormat="1" applyFont="1" applyBorder="1" applyAlignment="1">
      <alignment shrinkToFit="1"/>
    </xf>
    <xf numFmtId="0" fontId="16" fillId="0" borderId="3" xfId="0" applyFont="1" applyBorder="1" applyAlignment="1">
      <alignment horizontal="left" vertical="top" wrapText="1"/>
    </xf>
    <xf numFmtId="2" fontId="16" fillId="0" borderId="19" xfId="4" quotePrefix="1" applyNumberFormat="1" applyFont="1" applyBorder="1" applyAlignment="1">
      <alignment horizontal="center" vertical="center" shrinkToFit="1"/>
    </xf>
    <xf numFmtId="44" fontId="9" fillId="0" borderId="32" xfId="1" applyFont="1" applyFill="1" applyBorder="1" applyAlignment="1">
      <alignment horizontal="right" vertical="top" shrinkToFit="1"/>
    </xf>
    <xf numFmtId="4" fontId="16" fillId="0" borderId="20" xfId="0" applyNumberFormat="1" applyFont="1" applyBorder="1" applyAlignment="1">
      <alignment shrinkToFit="1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vertical="top" wrapText="1"/>
    </xf>
    <xf numFmtId="44" fontId="17" fillId="0" borderId="1" xfId="1" applyFont="1" applyFill="1" applyBorder="1" applyAlignment="1">
      <alignment vertical="top" shrinkToFit="1"/>
    </xf>
    <xf numFmtId="44" fontId="12" fillId="0" borderId="22" xfId="0" applyNumberFormat="1" applyFont="1" applyBorder="1" applyAlignment="1">
      <alignment horizontal="left" vertical="top" wrapText="1"/>
    </xf>
    <xf numFmtId="10" fontId="12" fillId="0" borderId="21" xfId="2" applyNumberFormat="1" applyFont="1" applyBorder="1" applyAlignment="1">
      <alignment horizontal="right" vertical="top" wrapText="1"/>
    </xf>
    <xf numFmtId="10" fontId="7" fillId="0" borderId="24" xfId="0" applyNumberFormat="1" applyFont="1" applyBorder="1" applyAlignment="1">
      <alignment horizontal="left" vertical="top" wrapText="1"/>
    </xf>
    <xf numFmtId="10" fontId="11" fillId="0" borderId="19" xfId="0" applyNumberFormat="1" applyFont="1" applyBorder="1" applyAlignment="1">
      <alignment horizontal="right" vertical="top" indent="1" shrinkToFit="1"/>
    </xf>
    <xf numFmtId="0" fontId="5" fillId="0" borderId="0" xfId="0" applyFont="1" applyAlignment="1">
      <alignment wrapText="1"/>
    </xf>
    <xf numFmtId="0" fontId="9" fillId="0" borderId="10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0" fillId="0" borderId="2" xfId="0" applyBorder="1"/>
    <xf numFmtId="1" fontId="17" fillId="3" borderId="22" xfId="0" quotePrefix="1" applyNumberFormat="1" applyFont="1" applyFill="1" applyBorder="1" applyAlignment="1">
      <alignment horizontal="center" vertical="top" shrinkToFit="1"/>
    </xf>
    <xf numFmtId="0" fontId="0" fillId="0" borderId="2" xfId="0" applyBorder="1" applyAlignment="1">
      <alignment horizontal="left" vertical="top" wrapText="1"/>
    </xf>
    <xf numFmtId="44" fontId="0" fillId="0" borderId="2" xfId="1" applyFont="1" applyBorder="1"/>
    <xf numFmtId="1" fontId="17" fillId="3" borderId="22" xfId="0" applyNumberFormat="1" applyFont="1" applyFill="1" applyBorder="1" applyAlignment="1">
      <alignment horizontal="center" vertical="top" shrinkToFit="1"/>
    </xf>
    <xf numFmtId="0" fontId="0" fillId="0" borderId="0" xfId="0" applyAlignment="1">
      <alignment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0" fontId="20" fillId="0" borderId="0" xfId="0" applyFont="1"/>
    <xf numFmtId="0" fontId="20" fillId="0" borderId="10" xfId="0" applyFont="1" applyBorder="1"/>
    <xf numFmtId="0" fontId="20" fillId="0" borderId="13" xfId="0" applyFont="1" applyBorder="1"/>
    <xf numFmtId="0" fontId="20" fillId="0" borderId="6" xfId="0" applyFont="1" applyBorder="1"/>
    <xf numFmtId="0" fontId="21" fillId="0" borderId="0" xfId="0" applyFont="1"/>
    <xf numFmtId="0" fontId="20" fillId="0" borderId="7" xfId="0" applyFont="1" applyBorder="1"/>
    <xf numFmtId="0" fontId="20" fillId="0" borderId="8" xfId="0" applyFont="1" applyBorder="1"/>
    <xf numFmtId="0" fontId="20" fillId="0" borderId="9" xfId="0" applyFont="1" applyBorder="1"/>
    <xf numFmtId="0" fontId="20" fillId="0" borderId="12" xfId="0" applyFont="1" applyBorder="1"/>
    <xf numFmtId="0" fontId="20" fillId="0" borderId="11" xfId="0" applyFont="1" applyBorder="1"/>
    <xf numFmtId="0" fontId="16" fillId="0" borderId="6" xfId="0" applyFont="1" applyBorder="1" applyAlignment="1">
      <alignment vertical="top" wrapText="1"/>
    </xf>
    <xf numFmtId="0" fontId="20" fillId="0" borderId="0" xfId="0" applyFont="1" applyAlignment="1">
      <alignment wrapText="1"/>
    </xf>
    <xf numFmtId="0" fontId="20" fillId="0" borderId="6" xfId="0" applyFont="1" applyBorder="1" applyAlignment="1">
      <alignment wrapText="1"/>
    </xf>
    <xf numFmtId="0" fontId="20" fillId="0" borderId="10" xfId="0" applyFont="1" applyBorder="1" applyAlignment="1">
      <alignment wrapText="1"/>
    </xf>
    <xf numFmtId="0" fontId="20" fillId="0" borderId="12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21" fillId="0" borderId="8" xfId="0" applyFont="1" applyBorder="1"/>
    <xf numFmtId="0" fontId="0" fillId="2" borderId="13" xfId="0" applyFill="1" applyBorder="1"/>
    <xf numFmtId="0" fontId="0" fillId="2" borderId="0" xfId="0" applyFill="1" applyAlignment="1">
      <alignment horizontal="center" wrapText="1"/>
    </xf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22" fillId="2" borderId="8" xfId="0" applyFont="1" applyFill="1" applyBorder="1" applyAlignment="1">
      <alignment vertical="center" wrapText="1"/>
    </xf>
    <xf numFmtId="0" fontId="0" fillId="2" borderId="8" xfId="0" applyFill="1" applyBorder="1"/>
    <xf numFmtId="0" fontId="0" fillId="2" borderId="9" xfId="0" applyFill="1" applyBorder="1"/>
    <xf numFmtId="0" fontId="0" fillId="2" borderId="38" xfId="0" applyFill="1" applyBorder="1"/>
    <xf numFmtId="0" fontId="0" fillId="2" borderId="4" xfId="0" applyFill="1" applyBorder="1"/>
    <xf numFmtId="0" fontId="0" fillId="2" borderId="5" xfId="0" applyFill="1" applyBorder="1"/>
    <xf numFmtId="44" fontId="9" fillId="0" borderId="40" xfId="1" applyFont="1" applyFill="1" applyBorder="1" applyAlignment="1">
      <alignment horizontal="right" vertical="top" shrinkToFit="1"/>
    </xf>
    <xf numFmtId="44" fontId="17" fillId="0" borderId="2" xfId="1" applyFont="1" applyFill="1" applyBorder="1" applyAlignment="1">
      <alignment vertical="top" shrinkToFit="1"/>
    </xf>
    <xf numFmtId="0" fontId="17" fillId="3" borderId="23" xfId="0" applyFont="1" applyFill="1" applyBorder="1" applyAlignment="1">
      <alignment horizontal="center" vertical="top" wrapText="1"/>
    </xf>
    <xf numFmtId="0" fontId="17" fillId="3" borderId="25" xfId="0" applyFont="1" applyFill="1" applyBorder="1" applyAlignment="1">
      <alignment horizontal="center" vertical="top" wrapText="1"/>
    </xf>
    <xf numFmtId="0" fontId="17" fillId="3" borderId="18" xfId="0" applyFont="1" applyFill="1" applyBorder="1" applyAlignment="1">
      <alignment horizontal="center" vertical="top" wrapText="1"/>
    </xf>
    <xf numFmtId="0" fontId="3" fillId="0" borderId="37" xfId="0" applyFont="1" applyBorder="1" applyAlignment="1">
      <alignment horizontal="center" wrapText="1"/>
    </xf>
    <xf numFmtId="0" fontId="3" fillId="0" borderId="39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18" fillId="2" borderId="4" xfId="0" applyFont="1" applyFill="1" applyBorder="1" applyAlignment="1">
      <alignment horizontal="center" wrapText="1"/>
    </xf>
    <xf numFmtId="0" fontId="18" fillId="2" borderId="5" xfId="0" applyFont="1" applyFill="1" applyBorder="1" applyAlignment="1">
      <alignment horizontal="center" wrapText="1"/>
    </xf>
    <xf numFmtId="0" fontId="17" fillId="3" borderId="26" xfId="0" applyFont="1" applyFill="1" applyBorder="1" applyAlignment="1">
      <alignment horizontal="center" vertical="top" wrapText="1"/>
    </xf>
    <xf numFmtId="0" fontId="17" fillId="3" borderId="27" xfId="0" applyFont="1" applyFill="1" applyBorder="1" applyAlignment="1">
      <alignment horizontal="center" vertical="top" wrapText="1"/>
    </xf>
    <xf numFmtId="0" fontId="17" fillId="3" borderId="28" xfId="0" applyFont="1" applyFill="1" applyBorder="1" applyAlignment="1">
      <alignment horizontal="center" vertical="top" wrapText="1"/>
    </xf>
    <xf numFmtId="0" fontId="17" fillId="0" borderId="23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top"/>
    </xf>
    <xf numFmtId="0" fontId="17" fillId="3" borderId="27" xfId="0" applyFont="1" applyFill="1" applyBorder="1" applyAlignment="1">
      <alignment horizontal="center" vertical="top"/>
    </xf>
    <xf numFmtId="0" fontId="17" fillId="3" borderId="15" xfId="0" applyFont="1" applyFill="1" applyBorder="1" applyAlignment="1">
      <alignment horizontal="center" vertical="top"/>
    </xf>
    <xf numFmtId="0" fontId="17" fillId="3" borderId="33" xfId="0" applyFont="1" applyFill="1" applyBorder="1" applyAlignment="1">
      <alignment horizontal="center" vertical="top"/>
    </xf>
    <xf numFmtId="0" fontId="17" fillId="3" borderId="34" xfId="0" applyFont="1" applyFill="1" applyBorder="1" applyAlignment="1">
      <alignment horizontal="center" vertical="top"/>
    </xf>
    <xf numFmtId="0" fontId="17" fillId="3" borderId="35" xfId="0" applyFont="1" applyFill="1" applyBorder="1" applyAlignment="1">
      <alignment horizontal="center" vertical="top"/>
    </xf>
    <xf numFmtId="0" fontId="17" fillId="3" borderId="23" xfId="0" applyFont="1" applyFill="1" applyBorder="1" applyAlignment="1">
      <alignment horizontal="center" vertical="top"/>
    </xf>
    <xf numFmtId="0" fontId="17" fillId="3" borderId="25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top"/>
    </xf>
    <xf numFmtId="0" fontId="17" fillId="3" borderId="16" xfId="0" applyFont="1" applyFill="1" applyBorder="1" applyAlignment="1">
      <alignment horizontal="center" vertical="top"/>
    </xf>
    <xf numFmtId="0" fontId="17" fillId="3" borderId="17" xfId="0" applyFont="1" applyFill="1" applyBorder="1" applyAlignment="1">
      <alignment horizontal="center" vertical="top"/>
    </xf>
    <xf numFmtId="0" fontId="9" fillId="0" borderId="3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7" fillId="0" borderId="12" xfId="0" applyFont="1" applyBorder="1" applyAlignment="1">
      <alignment horizontal="center" vertical="top" wrapText="1"/>
    </xf>
    <xf numFmtId="0" fontId="23" fillId="2" borderId="4" xfId="0" applyFont="1" applyFill="1" applyBorder="1" applyAlignment="1">
      <alignment horizontal="center" wrapText="1"/>
    </xf>
    <xf numFmtId="0" fontId="22" fillId="2" borderId="0" xfId="0" applyFont="1" applyFill="1" applyAlignment="1">
      <alignment horizontal="center" vertical="center"/>
    </xf>
    <xf numFmtId="0" fontId="20" fillId="0" borderId="0" xfId="0" applyFont="1" applyAlignment="1">
      <alignment horizontal="left"/>
    </xf>
    <xf numFmtId="0" fontId="16" fillId="0" borderId="6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12" xfId="0" applyFont="1" applyBorder="1" applyAlignment="1">
      <alignment horizontal="left" wrapText="1"/>
    </xf>
    <xf numFmtId="0" fontId="20" fillId="0" borderId="0" xfId="0" applyFont="1" applyAlignment="1">
      <alignment horizontal="left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7" fillId="0" borderId="12" xfId="0" applyFont="1" applyBorder="1" applyAlignment="1">
      <alignment horizontal="center" vertical="top"/>
    </xf>
    <xf numFmtId="0" fontId="16" fillId="0" borderId="12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1" fontId="11" fillId="0" borderId="20" xfId="0" applyNumberFormat="1" applyFont="1" applyBorder="1" applyAlignment="1">
      <alignment horizontal="center" vertical="center" shrinkToFit="1"/>
    </xf>
    <xf numFmtId="1" fontId="11" fillId="0" borderId="21" xfId="0" applyNumberFormat="1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1" fontId="11" fillId="0" borderId="20" xfId="0" applyNumberFormat="1" applyFont="1" applyBorder="1" applyAlignment="1">
      <alignment horizontal="center" vertical="center" wrapText="1" shrinkToFit="1"/>
    </xf>
    <xf numFmtId="1" fontId="11" fillId="0" borderId="21" xfId="0" applyNumberFormat="1" applyFont="1" applyBorder="1" applyAlignment="1">
      <alignment horizontal="center" vertical="center" wrapText="1" shrinkToFit="1"/>
    </xf>
    <xf numFmtId="1" fontId="11" fillId="0" borderId="22" xfId="0" applyNumberFormat="1" applyFont="1" applyBorder="1" applyAlignment="1">
      <alignment horizontal="center" vertical="center" wrapText="1" shrinkToFit="1"/>
    </xf>
    <xf numFmtId="0" fontId="19" fillId="2" borderId="10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9" fillId="2" borderId="38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5" fillId="0" borderId="1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17" fillId="3" borderId="14" xfId="0" applyFont="1" applyFill="1" applyBorder="1" applyAlignment="1">
      <alignment horizontal="center" vertical="top" wrapText="1"/>
    </xf>
    <xf numFmtId="0" fontId="17" fillId="3" borderId="0" xfId="0" applyFont="1" applyFill="1" applyAlignment="1">
      <alignment horizontal="center" vertical="top" wrapText="1"/>
    </xf>
    <xf numFmtId="0" fontId="17" fillId="3" borderId="15" xfId="0" applyFont="1" applyFill="1" applyBorder="1" applyAlignment="1">
      <alignment horizontal="center" vertical="top" wrapText="1"/>
    </xf>
    <xf numFmtId="0" fontId="9" fillId="0" borderId="38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</cellXfs>
  <cellStyles count="5">
    <cellStyle name="Moeda" xfId="1" builtinId="4"/>
    <cellStyle name="Normal" xfId="0" builtinId="0"/>
    <cellStyle name="Normal 2" xfId="4" xr:uid="{6BBAF15F-CC84-4C13-A370-2888D840A200}"/>
    <cellStyle name="Porcentagem" xfId="2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104775</xdr:rowOff>
    </xdr:from>
    <xdr:to>
      <xdr:col>0</xdr:col>
      <xdr:colOff>879908</xdr:colOff>
      <xdr:row>6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DD6578-ADA6-4346-BA08-0E3E4FA58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28" t="23885" r="65114"/>
        <a:stretch>
          <a:fillRect/>
        </a:stretch>
      </xdr:blipFill>
      <xdr:spPr bwMode="auto">
        <a:xfrm>
          <a:off x="133350" y="495300"/>
          <a:ext cx="746558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43817</xdr:colOff>
      <xdr:row>18</xdr:row>
      <xdr:rowOff>0</xdr:rowOff>
    </xdr:from>
    <xdr:to>
      <xdr:col>5</xdr:col>
      <xdr:colOff>339854</xdr:colOff>
      <xdr:row>29</xdr:row>
      <xdr:rowOff>104774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12E58850-BAFE-4D18-A9E3-0B92FE975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629986" y="3223831"/>
          <a:ext cx="2200274" cy="2648712"/>
        </a:xfrm>
        <a:prstGeom prst="rect">
          <a:avLst/>
        </a:prstGeom>
      </xdr:spPr>
    </xdr:pic>
    <xdr:clientData/>
  </xdr:twoCellAnchor>
  <xdr:twoCellAnchor editAs="oneCell">
    <xdr:from>
      <xdr:col>0</xdr:col>
      <xdr:colOff>120968</xdr:colOff>
      <xdr:row>50</xdr:row>
      <xdr:rowOff>114299</xdr:rowOff>
    </xdr:from>
    <xdr:to>
      <xdr:col>4</xdr:col>
      <xdr:colOff>476251</xdr:colOff>
      <xdr:row>64</xdr:row>
      <xdr:rowOff>180974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8763901A-9E13-4398-BDE5-8D2AB5CBE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-15716" y="9909333"/>
          <a:ext cx="2733675" cy="2460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318DB-15F8-4C0B-8F3A-24D2011F3FAB}">
  <dimension ref="A1:K62"/>
  <sheetViews>
    <sheetView tabSelected="1" workbookViewId="0">
      <selection activeCell="G12" sqref="G12"/>
    </sheetView>
  </sheetViews>
  <sheetFormatPr defaultRowHeight="15"/>
  <cols>
    <col min="1" max="1" width="14.28515625" style="1" customWidth="1"/>
    <col min="2" max="2" width="56.28515625" style="2" customWidth="1"/>
    <col min="3" max="3" width="10" style="1" customWidth="1"/>
    <col min="4" max="4" width="11" style="3" customWidth="1"/>
    <col min="5" max="5" width="10.5703125" style="4" bestFit="1" customWidth="1"/>
    <col min="6" max="6" width="14.28515625" style="4" customWidth="1"/>
    <col min="7" max="7" width="15" style="3" customWidth="1"/>
    <col min="11" max="11" width="13.28515625" bestFit="1" customWidth="1"/>
  </cols>
  <sheetData>
    <row r="1" spans="1:7" ht="15.75" thickBot="1"/>
    <row r="2" spans="1:7">
      <c r="A2" s="137"/>
      <c r="B2" s="140" t="s">
        <v>2</v>
      </c>
      <c r="C2" s="140"/>
      <c r="D2" s="140"/>
      <c r="E2" s="140"/>
      <c r="F2" s="140"/>
      <c r="G2" s="141"/>
    </row>
    <row r="3" spans="1:7" ht="15.75" thickBot="1">
      <c r="A3" s="138"/>
      <c r="B3" s="142"/>
      <c r="C3" s="142"/>
      <c r="D3" s="142"/>
      <c r="E3" s="142"/>
      <c r="F3" s="142"/>
      <c r="G3" s="143"/>
    </row>
    <row r="4" spans="1:7">
      <c r="A4" s="138"/>
      <c r="B4" s="144" t="s">
        <v>29</v>
      </c>
      <c r="C4" s="144"/>
      <c r="D4" s="144"/>
      <c r="E4" s="144"/>
      <c r="F4" s="144"/>
      <c r="G4" s="145"/>
    </row>
    <row r="5" spans="1:7" ht="8.25" customHeight="1" thickBot="1">
      <c r="A5" s="138"/>
      <c r="B5" s="146"/>
      <c r="C5" s="146"/>
      <c r="D5" s="146"/>
      <c r="E5" s="146"/>
      <c r="F5" s="146"/>
      <c r="G5" s="147"/>
    </row>
    <row r="6" spans="1:7">
      <c r="A6" s="138"/>
      <c r="B6"/>
      <c r="C6"/>
      <c r="D6" s="148" t="s">
        <v>3</v>
      </c>
      <c r="E6" s="149"/>
      <c r="F6" s="149"/>
      <c r="G6" s="150"/>
    </row>
    <row r="7" spans="1:7" ht="15.75">
      <c r="A7" s="138"/>
      <c r="B7" s="5" t="s">
        <v>4</v>
      </c>
      <c r="C7"/>
      <c r="D7" s="151" t="s">
        <v>5</v>
      </c>
      <c r="E7" s="152"/>
      <c r="F7" s="152"/>
      <c r="G7" s="153"/>
    </row>
    <row r="8" spans="1:7" ht="15.75" customHeight="1" thickBot="1">
      <c r="A8" s="139"/>
      <c r="B8" s="6"/>
      <c r="C8" s="6"/>
      <c r="D8" s="154" t="s">
        <v>6</v>
      </c>
      <c r="E8" s="155"/>
      <c r="F8" s="155"/>
      <c r="G8" s="156"/>
    </row>
    <row r="9" spans="1:7" ht="16.5" customHeight="1" thickBot="1">
      <c r="A9" s="7"/>
      <c r="B9" s="8"/>
      <c r="C9" s="8"/>
      <c r="D9" s="9"/>
      <c r="E9" s="9"/>
      <c r="F9" s="9"/>
      <c r="G9" s="9"/>
    </row>
    <row r="10" spans="1:7" ht="33" customHeight="1" thickBot="1">
      <c r="A10" s="10" t="s">
        <v>7</v>
      </c>
      <c r="B10" s="11" t="s">
        <v>8</v>
      </c>
      <c r="C10" s="11" t="s">
        <v>9</v>
      </c>
      <c r="D10" s="11" t="s">
        <v>14</v>
      </c>
      <c r="E10" s="11" t="s">
        <v>10</v>
      </c>
      <c r="F10" s="11" t="s">
        <v>11</v>
      </c>
      <c r="G10" s="11" t="s">
        <v>12</v>
      </c>
    </row>
    <row r="11" spans="1:7" ht="13.5" customHeight="1">
      <c r="A11" s="41">
        <v>1</v>
      </c>
      <c r="B11" s="134" t="s">
        <v>74</v>
      </c>
      <c r="C11" s="135"/>
      <c r="D11" s="135"/>
      <c r="E11" s="135"/>
      <c r="F11" s="135"/>
      <c r="G11" s="136"/>
    </row>
    <row r="12" spans="1:7" ht="28.5" customHeight="1">
      <c r="A12" s="64">
        <v>201002310</v>
      </c>
      <c r="B12" s="65" t="s">
        <v>16</v>
      </c>
      <c r="C12" s="66" t="s">
        <v>17</v>
      </c>
      <c r="D12" s="66">
        <v>6</v>
      </c>
      <c r="E12" s="67">
        <v>4.26</v>
      </c>
      <c r="F12" s="67">
        <f t="shared" ref="F12" si="0">D12*E12</f>
        <v>25.56</v>
      </c>
      <c r="G12" s="68">
        <f>ROUND(F12*1.2834,2)</f>
        <v>32.799999999999997</v>
      </c>
    </row>
    <row r="13" spans="1:7" ht="28.5" customHeight="1">
      <c r="A13" s="66">
        <v>201002012</v>
      </c>
      <c r="B13" s="69" t="s">
        <v>15</v>
      </c>
      <c r="C13" s="66" t="s">
        <v>0</v>
      </c>
      <c r="D13" s="66">
        <v>11.5</v>
      </c>
      <c r="E13" s="67">
        <v>5.99</v>
      </c>
      <c r="F13" s="67">
        <f t="shared" ref="F13" si="1">D13*E13</f>
        <v>68.885000000000005</v>
      </c>
      <c r="G13" s="68">
        <f t="shared" ref="G13:G14" si="2">ROUND(F13*1.2834,2)</f>
        <v>88.41</v>
      </c>
    </row>
    <row r="14" spans="1:7" ht="28.5" customHeight="1" thickBot="1">
      <c r="A14" s="66">
        <v>97633</v>
      </c>
      <c r="B14" s="69" t="s">
        <v>28</v>
      </c>
      <c r="C14" s="66" t="s">
        <v>0</v>
      </c>
      <c r="D14" s="66">
        <v>43.24</v>
      </c>
      <c r="E14" s="67">
        <v>17.63</v>
      </c>
      <c r="F14" s="67">
        <f t="shared" ref="F14" si="3">D14*E14</f>
        <v>762.32119999999998</v>
      </c>
      <c r="G14" s="68">
        <f t="shared" si="2"/>
        <v>978.36</v>
      </c>
    </row>
    <row r="15" spans="1:7" ht="15.75" thickBot="1">
      <c r="A15" s="157"/>
      <c r="B15" s="157"/>
      <c r="C15" s="157"/>
      <c r="D15" s="157"/>
      <c r="E15" s="158"/>
      <c r="F15" s="70">
        <f>SUM(F8:F14)</f>
        <v>856.76620000000003</v>
      </c>
      <c r="G15" s="71">
        <f>SUM(G12:G14)</f>
        <v>1099.57</v>
      </c>
    </row>
    <row r="16" spans="1:7">
      <c r="A16" s="41">
        <v>2</v>
      </c>
      <c r="B16" s="134" t="s">
        <v>41</v>
      </c>
      <c r="C16" s="135"/>
      <c r="D16" s="135"/>
      <c r="E16" s="135"/>
      <c r="F16" s="135"/>
      <c r="G16" s="136"/>
    </row>
    <row r="17" spans="1:7">
      <c r="A17" s="35"/>
      <c r="B17" s="72"/>
      <c r="C17" s="35"/>
      <c r="D17" s="72"/>
      <c r="E17" s="73"/>
      <c r="F17" s="73"/>
      <c r="G17" s="49"/>
    </row>
    <row r="18" spans="1:7">
      <c r="A18" s="42" t="s">
        <v>42</v>
      </c>
      <c r="B18" s="37" t="s">
        <v>43</v>
      </c>
      <c r="C18" s="35"/>
      <c r="D18" s="72"/>
      <c r="E18" s="43" t="s">
        <v>22</v>
      </c>
      <c r="F18" s="73"/>
      <c r="G18" s="49"/>
    </row>
    <row r="19" spans="1:7">
      <c r="A19" s="42"/>
      <c r="B19" s="37"/>
      <c r="C19" s="35"/>
      <c r="D19" s="72"/>
      <c r="E19" s="43"/>
      <c r="F19" s="73"/>
      <c r="G19" s="82"/>
    </row>
    <row r="20" spans="1:7" ht="49.5" customHeight="1" thickBot="1">
      <c r="A20" s="48">
        <v>92539</v>
      </c>
      <c r="B20" s="37" t="s">
        <v>52</v>
      </c>
      <c r="C20" s="38" t="s">
        <v>0</v>
      </c>
      <c r="D20" s="39">
        <v>11.5</v>
      </c>
      <c r="E20" s="47">
        <v>78.34</v>
      </c>
      <c r="F20" s="47">
        <f>E20*D20</f>
        <v>900.91000000000008</v>
      </c>
      <c r="G20" s="68">
        <f>ROUND(F20*1.2834,2)</f>
        <v>1156.23</v>
      </c>
    </row>
    <row r="21" spans="1:7" ht="15.75" thickBot="1">
      <c r="A21" s="35"/>
      <c r="B21" s="36" t="s">
        <v>32</v>
      </c>
      <c r="C21" s="162" t="s">
        <v>22</v>
      </c>
      <c r="D21" s="163"/>
      <c r="E21" s="163"/>
      <c r="F21" s="163"/>
      <c r="G21" s="74">
        <f>SUM(G20:G20)</f>
        <v>1156.23</v>
      </c>
    </row>
    <row r="22" spans="1:7">
      <c r="A22" s="41">
        <v>3</v>
      </c>
      <c r="B22" s="167" t="s">
        <v>13</v>
      </c>
      <c r="C22" s="168"/>
      <c r="D22" s="168"/>
      <c r="E22" s="168"/>
      <c r="F22" s="168"/>
      <c r="G22" s="169"/>
    </row>
    <row r="23" spans="1:7">
      <c r="A23" s="35"/>
      <c r="B23" s="75"/>
      <c r="C23" s="76"/>
      <c r="D23" s="75"/>
      <c r="E23" s="77"/>
      <c r="F23" s="77"/>
      <c r="G23" s="78"/>
    </row>
    <row r="24" spans="1:7">
      <c r="A24" s="42" t="s">
        <v>42</v>
      </c>
      <c r="B24" s="37" t="s">
        <v>43</v>
      </c>
      <c r="C24" s="83" t="s">
        <v>35</v>
      </c>
      <c r="D24" s="83" t="s">
        <v>31</v>
      </c>
      <c r="E24" s="84" t="s">
        <v>44</v>
      </c>
      <c r="F24" s="84" t="s">
        <v>45</v>
      </c>
      <c r="G24" s="84" t="s">
        <v>22</v>
      </c>
    </row>
    <row r="25" spans="1:7" ht="25.5">
      <c r="A25" s="66">
        <v>94443</v>
      </c>
      <c r="B25" s="79" t="s">
        <v>30</v>
      </c>
      <c r="C25" s="66" t="s">
        <v>0</v>
      </c>
      <c r="D25" s="66">
        <v>11.5</v>
      </c>
      <c r="E25" s="67">
        <v>38.14</v>
      </c>
      <c r="F25" s="67">
        <f>D25*E25</f>
        <v>438.61</v>
      </c>
      <c r="G25" s="68">
        <f t="shared" ref="G25:G27" si="4">ROUND(F25*1.2834,2)</f>
        <v>562.91</v>
      </c>
    </row>
    <row r="26" spans="1:7">
      <c r="A26" s="40">
        <v>94231</v>
      </c>
      <c r="B26" s="37" t="s">
        <v>33</v>
      </c>
      <c r="C26" s="38" t="s">
        <v>1</v>
      </c>
      <c r="D26" s="39">
        <v>2.5</v>
      </c>
      <c r="E26" s="47">
        <v>51.58</v>
      </c>
      <c r="F26" s="47">
        <f>E26*D26</f>
        <v>128.94999999999999</v>
      </c>
      <c r="G26" s="68">
        <f t="shared" si="4"/>
        <v>165.49</v>
      </c>
    </row>
    <row r="27" spans="1:7" ht="15.75" thickBot="1">
      <c r="A27" s="40">
        <v>94227</v>
      </c>
      <c r="B27" s="37" t="s">
        <v>34</v>
      </c>
      <c r="C27" s="38" t="s">
        <v>1</v>
      </c>
      <c r="D27" s="39">
        <v>3.5</v>
      </c>
      <c r="E27" s="47">
        <v>63.79</v>
      </c>
      <c r="F27" s="47">
        <f>E27*D27</f>
        <v>223.26499999999999</v>
      </c>
      <c r="G27" s="68">
        <f t="shared" si="4"/>
        <v>286.54000000000002</v>
      </c>
    </row>
    <row r="28" spans="1:7" ht="15.75" thickBot="1">
      <c r="A28" s="35"/>
      <c r="B28" s="36" t="s">
        <v>32</v>
      </c>
      <c r="C28" s="162" t="s">
        <v>22</v>
      </c>
      <c r="D28" s="163"/>
      <c r="E28" s="163"/>
      <c r="F28" s="163"/>
      <c r="G28" s="74">
        <f>SUM(G25:G27)</f>
        <v>1014.94</v>
      </c>
    </row>
    <row r="29" spans="1:7">
      <c r="A29" s="41">
        <v>4</v>
      </c>
      <c r="B29" s="170" t="s">
        <v>46</v>
      </c>
      <c r="C29" s="171"/>
      <c r="D29" s="171"/>
      <c r="E29" s="171"/>
      <c r="F29" s="171"/>
      <c r="G29" s="172"/>
    </row>
    <row r="30" spans="1:7">
      <c r="A30" s="35"/>
      <c r="B30" s="72"/>
      <c r="C30" s="35"/>
      <c r="D30" s="72"/>
      <c r="E30" s="73"/>
      <c r="F30" s="73"/>
      <c r="G30" s="49"/>
    </row>
    <row r="31" spans="1:7">
      <c r="A31" s="42" t="s">
        <v>42</v>
      </c>
      <c r="B31" s="37" t="s">
        <v>43</v>
      </c>
      <c r="C31" s="42" t="s">
        <v>35</v>
      </c>
      <c r="D31" s="42" t="s">
        <v>31</v>
      </c>
      <c r="E31" s="43" t="s">
        <v>44</v>
      </c>
      <c r="F31" s="43" t="s">
        <v>45</v>
      </c>
      <c r="G31" s="43" t="s">
        <v>22</v>
      </c>
    </row>
    <row r="32" spans="1:7" ht="26.25" thickBot="1">
      <c r="A32" s="44">
        <v>90842</v>
      </c>
      <c r="B32" s="45" t="s">
        <v>53</v>
      </c>
      <c r="C32" s="38" t="s">
        <v>35</v>
      </c>
      <c r="D32" s="39">
        <v>1</v>
      </c>
      <c r="E32" s="46">
        <v>1054.47</v>
      </c>
      <c r="F32" s="47">
        <f t="shared" ref="F32" si="5">E32*D32</f>
        <v>1054.47</v>
      </c>
      <c r="G32" s="68">
        <f>ROUND(F32*1.2834,2)</f>
        <v>1353.31</v>
      </c>
    </row>
    <row r="33" spans="1:7" ht="15" customHeight="1" thickBot="1">
      <c r="A33" s="35"/>
      <c r="B33" s="36" t="s">
        <v>32</v>
      </c>
      <c r="C33" s="162" t="s">
        <v>22</v>
      </c>
      <c r="D33" s="163"/>
      <c r="E33" s="163"/>
      <c r="F33" s="163"/>
      <c r="G33" s="74">
        <f>SUM(G32:G32)</f>
        <v>1353.31</v>
      </c>
    </row>
    <row r="34" spans="1:7">
      <c r="A34" s="53">
        <v>5</v>
      </c>
      <c r="B34" s="173" t="s">
        <v>75</v>
      </c>
      <c r="C34" s="174"/>
      <c r="D34" s="174"/>
      <c r="E34" s="174"/>
      <c r="F34" s="174"/>
      <c r="G34" s="172"/>
    </row>
    <row r="35" spans="1:7">
      <c r="A35" s="42" t="s">
        <v>42</v>
      </c>
      <c r="B35" s="37" t="s">
        <v>43</v>
      </c>
      <c r="C35" s="42" t="s">
        <v>35</v>
      </c>
      <c r="D35" s="42" t="s">
        <v>31</v>
      </c>
      <c r="E35" s="43" t="s">
        <v>44</v>
      </c>
      <c r="F35" s="43" t="s">
        <v>45</v>
      </c>
      <c r="G35" s="43" t="s">
        <v>22</v>
      </c>
    </row>
    <row r="36" spans="1:7" ht="25.5">
      <c r="A36" s="50">
        <v>701000102</v>
      </c>
      <c r="B36" s="52" t="s">
        <v>64</v>
      </c>
      <c r="C36" s="51" t="s">
        <v>36</v>
      </c>
      <c r="D36" s="80">
        <v>43.24</v>
      </c>
      <c r="E36" s="47">
        <v>24.79</v>
      </c>
      <c r="F36" s="47">
        <f>E36*D36</f>
        <v>1071.9195999999999</v>
      </c>
      <c r="G36" s="68">
        <f t="shared" ref="G36:G37" si="6">ROUND(F36*1.2834,2)</f>
        <v>1375.7</v>
      </c>
    </row>
    <row r="37" spans="1:7" ht="51.75" thickBot="1">
      <c r="A37" s="48">
        <v>87275</v>
      </c>
      <c r="B37" s="37" t="s">
        <v>51</v>
      </c>
      <c r="C37" s="38" t="s">
        <v>36</v>
      </c>
      <c r="D37" s="39">
        <v>43.24</v>
      </c>
      <c r="E37" s="47">
        <v>67.33</v>
      </c>
      <c r="F37" s="47">
        <f>D37*E37</f>
        <v>2911.3492000000001</v>
      </c>
      <c r="G37" s="68">
        <f t="shared" si="6"/>
        <v>3736.43</v>
      </c>
    </row>
    <row r="38" spans="1:7" ht="15.75" thickBot="1">
      <c r="A38" s="35"/>
      <c r="B38" s="36" t="s">
        <v>32</v>
      </c>
      <c r="C38" s="162" t="s">
        <v>22</v>
      </c>
      <c r="D38" s="163"/>
      <c r="E38" s="163"/>
      <c r="F38" s="163"/>
      <c r="G38" s="74">
        <f>SUM(G36:G37)</f>
        <v>5112.13</v>
      </c>
    </row>
    <row r="39" spans="1:7">
      <c r="A39" s="53">
        <v>6</v>
      </c>
      <c r="B39" s="173" t="s">
        <v>48</v>
      </c>
      <c r="C39" s="174"/>
      <c r="D39" s="174"/>
      <c r="E39" s="174"/>
      <c r="F39" s="174"/>
      <c r="G39" s="172"/>
    </row>
    <row r="40" spans="1:7">
      <c r="A40" s="35"/>
      <c r="B40" s="72"/>
      <c r="C40" s="35"/>
      <c r="D40" s="72"/>
      <c r="E40" s="73"/>
      <c r="F40" s="73"/>
      <c r="G40" s="43" t="s">
        <v>47</v>
      </c>
    </row>
    <row r="41" spans="1:7">
      <c r="A41" s="42" t="s">
        <v>42</v>
      </c>
      <c r="B41" s="37" t="s">
        <v>43</v>
      </c>
      <c r="C41" s="42" t="s">
        <v>35</v>
      </c>
      <c r="D41" s="42" t="s">
        <v>31</v>
      </c>
      <c r="E41" s="43" t="s">
        <v>44</v>
      </c>
      <c r="F41" s="43" t="s">
        <v>45</v>
      </c>
      <c r="G41" s="43" t="s">
        <v>22</v>
      </c>
    </row>
    <row r="42" spans="1:7" ht="38.25">
      <c r="A42" s="40">
        <v>87256</v>
      </c>
      <c r="B42" s="37" t="s">
        <v>38</v>
      </c>
      <c r="C42" s="38" t="s">
        <v>36</v>
      </c>
      <c r="D42" s="39">
        <v>166.3</v>
      </c>
      <c r="E42" s="47">
        <v>82.01</v>
      </c>
      <c r="F42" s="47">
        <f t="shared" ref="F42:F43" si="7">E42*D42</f>
        <v>13638.263000000003</v>
      </c>
      <c r="G42" s="68">
        <f t="shared" ref="G42:G43" si="8">ROUND(F42*1.2834,2)</f>
        <v>17503.349999999999</v>
      </c>
    </row>
    <row r="43" spans="1:7" ht="39" thickBot="1">
      <c r="A43" s="48">
        <v>94990</v>
      </c>
      <c r="B43" s="37" t="s">
        <v>39</v>
      </c>
      <c r="C43" s="38" t="s">
        <v>54</v>
      </c>
      <c r="D43" s="39">
        <v>5.5</v>
      </c>
      <c r="E43" s="47">
        <v>735.54</v>
      </c>
      <c r="F43" s="47">
        <f t="shared" si="7"/>
        <v>4045.47</v>
      </c>
      <c r="G43" s="68">
        <f t="shared" si="8"/>
        <v>5191.96</v>
      </c>
    </row>
    <row r="44" spans="1:7" ht="15.75" thickBot="1">
      <c r="A44" s="35"/>
      <c r="B44" s="36" t="s">
        <v>32</v>
      </c>
      <c r="C44" s="162"/>
      <c r="D44" s="163"/>
      <c r="E44" s="163"/>
      <c r="F44" s="163"/>
      <c r="G44" s="74">
        <f>SUM(G42:G43)</f>
        <v>22695.309999999998</v>
      </c>
    </row>
    <row r="45" spans="1:7">
      <c r="A45" s="41">
        <v>7</v>
      </c>
      <c r="B45" s="164" t="s">
        <v>49</v>
      </c>
      <c r="C45" s="165"/>
      <c r="D45" s="165"/>
      <c r="E45" s="165"/>
      <c r="F45" s="165"/>
      <c r="G45" s="166"/>
    </row>
    <row r="46" spans="1:7">
      <c r="A46" s="35"/>
      <c r="B46" s="75"/>
      <c r="C46" s="35"/>
      <c r="D46" s="72"/>
      <c r="E46" s="73"/>
      <c r="F46" s="73"/>
      <c r="G46" s="43" t="s">
        <v>47</v>
      </c>
    </row>
    <row r="47" spans="1:7">
      <c r="A47" s="42" t="s">
        <v>42</v>
      </c>
      <c r="B47" s="37" t="s">
        <v>43</v>
      </c>
      <c r="C47" s="35"/>
      <c r="D47" s="72"/>
      <c r="E47" s="43" t="s">
        <v>22</v>
      </c>
      <c r="F47" s="73"/>
      <c r="G47" s="43" t="s">
        <v>47</v>
      </c>
    </row>
    <row r="48" spans="1:7" ht="25.5">
      <c r="A48" s="40">
        <v>88485</v>
      </c>
      <c r="B48" s="37" t="s">
        <v>55</v>
      </c>
      <c r="C48" s="38" t="s">
        <v>36</v>
      </c>
      <c r="D48" s="39">
        <v>184.56</v>
      </c>
      <c r="E48" s="47">
        <v>3.38</v>
      </c>
      <c r="F48" s="47">
        <f t="shared" ref="F48:F51" si="9">D48*E48</f>
        <v>623.81280000000004</v>
      </c>
      <c r="G48" s="68">
        <f t="shared" ref="G48:G51" si="10">ROUND(F48*1.2834,2)</f>
        <v>800.6</v>
      </c>
    </row>
    <row r="49" spans="1:11" ht="25.5">
      <c r="A49" s="40">
        <v>88489</v>
      </c>
      <c r="B49" s="37" t="s">
        <v>56</v>
      </c>
      <c r="C49" s="38" t="s">
        <v>36</v>
      </c>
      <c r="D49" s="39">
        <v>184.56</v>
      </c>
      <c r="E49" s="47">
        <v>11.15</v>
      </c>
      <c r="F49" s="47">
        <f t="shared" si="9"/>
        <v>2057.8440000000001</v>
      </c>
      <c r="G49" s="68">
        <f t="shared" si="10"/>
        <v>2641.04</v>
      </c>
    </row>
    <row r="50" spans="1:11">
      <c r="A50" s="40">
        <v>102203</v>
      </c>
      <c r="B50" s="37" t="s">
        <v>40</v>
      </c>
      <c r="C50" s="38" t="s">
        <v>36</v>
      </c>
      <c r="D50" s="39">
        <v>2.94</v>
      </c>
      <c r="E50" s="47">
        <v>8.31</v>
      </c>
      <c r="F50" s="47">
        <f t="shared" si="9"/>
        <v>24.4314</v>
      </c>
      <c r="G50" s="68">
        <f t="shared" si="10"/>
        <v>31.36</v>
      </c>
    </row>
    <row r="51" spans="1:11" ht="51.75" thickBot="1">
      <c r="A51" s="48">
        <v>100759</v>
      </c>
      <c r="B51" s="37" t="s">
        <v>60</v>
      </c>
      <c r="C51" s="38" t="s">
        <v>36</v>
      </c>
      <c r="D51" s="39">
        <v>796.2</v>
      </c>
      <c r="E51" s="47">
        <v>40.17</v>
      </c>
      <c r="F51" s="47">
        <f t="shared" si="9"/>
        <v>31983.354000000003</v>
      </c>
      <c r="G51" s="68">
        <f t="shared" si="10"/>
        <v>41047.440000000002</v>
      </c>
    </row>
    <row r="52" spans="1:11" ht="15.75" thickBot="1">
      <c r="A52" s="35"/>
      <c r="B52" s="36" t="s">
        <v>32</v>
      </c>
      <c r="C52" s="162"/>
      <c r="D52" s="163"/>
      <c r="E52" s="163"/>
      <c r="F52" s="163"/>
      <c r="G52" s="74">
        <f>SUM(G48:G51)</f>
        <v>44520.44</v>
      </c>
    </row>
    <row r="53" spans="1:11">
      <c r="A53" s="54">
        <v>8</v>
      </c>
      <c r="B53" s="159" t="s">
        <v>65</v>
      </c>
      <c r="C53" s="160"/>
      <c r="D53" s="160"/>
      <c r="E53" s="160"/>
      <c r="F53" s="160"/>
      <c r="G53" s="161"/>
    </row>
    <row r="54" spans="1:11">
      <c r="A54" s="42" t="s">
        <v>42</v>
      </c>
      <c r="B54" s="37" t="s">
        <v>43</v>
      </c>
      <c r="C54" s="42" t="s">
        <v>35</v>
      </c>
      <c r="D54" s="42" t="s">
        <v>31</v>
      </c>
      <c r="E54" s="43" t="s">
        <v>44</v>
      </c>
      <c r="F54" s="43" t="s">
        <v>45</v>
      </c>
      <c r="G54" s="43" t="s">
        <v>22</v>
      </c>
    </row>
    <row r="55" spans="1:11" ht="15.75" thickBot="1">
      <c r="A55" s="56" t="s">
        <v>58</v>
      </c>
      <c r="B55" s="57" t="s">
        <v>57</v>
      </c>
      <c r="C55" s="58" t="s">
        <v>35</v>
      </c>
      <c r="D55" s="61">
        <v>47</v>
      </c>
      <c r="E55" s="59">
        <f>COMPOSIÇÃO!G10</f>
        <v>187.42779999999999</v>
      </c>
      <c r="F55" s="59">
        <f>E55*D55</f>
        <v>8809.1065999999992</v>
      </c>
      <c r="G55" s="68">
        <f>ROUND(F55*1.2834,2)</f>
        <v>11305.61</v>
      </c>
    </row>
    <row r="56" spans="1:11" ht="15.75" thickBot="1">
      <c r="A56" s="35"/>
      <c r="B56" s="36" t="s">
        <v>32</v>
      </c>
      <c r="C56" s="162" t="s">
        <v>22</v>
      </c>
      <c r="D56" s="163"/>
      <c r="E56" s="163"/>
      <c r="F56" s="163"/>
      <c r="G56" s="85">
        <f>SUM(G55:G55)</f>
        <v>11305.61</v>
      </c>
    </row>
    <row r="57" spans="1:11" ht="15.75" thickBot="1">
      <c r="A57" s="33"/>
      <c r="B57" s="34" t="s">
        <v>32</v>
      </c>
      <c r="C57" s="175" t="s">
        <v>22</v>
      </c>
      <c r="D57" s="176"/>
      <c r="E57" s="176"/>
      <c r="F57" s="176"/>
      <c r="G57" s="81"/>
    </row>
    <row r="58" spans="1:11">
      <c r="A58" s="54">
        <v>9</v>
      </c>
      <c r="B58" s="159" t="s">
        <v>66</v>
      </c>
      <c r="C58" s="160"/>
      <c r="D58" s="160"/>
      <c r="E58" s="160"/>
      <c r="F58" s="160"/>
      <c r="G58" s="161"/>
      <c r="K58" s="55"/>
    </row>
    <row r="59" spans="1:11">
      <c r="A59" s="42" t="s">
        <v>42</v>
      </c>
      <c r="B59" s="37" t="s">
        <v>43</v>
      </c>
      <c r="C59" s="42" t="s">
        <v>35</v>
      </c>
      <c r="D59" s="42" t="s">
        <v>31</v>
      </c>
      <c r="E59" s="43" t="s">
        <v>44</v>
      </c>
      <c r="F59" s="43" t="s">
        <v>45</v>
      </c>
      <c r="G59" s="43" t="s">
        <v>22</v>
      </c>
    </row>
    <row r="60" spans="1:11" ht="26.25">
      <c r="A60" s="62" t="s">
        <v>58</v>
      </c>
      <c r="B60" s="63" t="s">
        <v>73</v>
      </c>
      <c r="C60" s="58" t="s">
        <v>0</v>
      </c>
      <c r="D60" s="60">
        <v>18.2</v>
      </c>
      <c r="E60" s="59">
        <f>COMPOSIÇÃO!G18</f>
        <v>88.033136000000013</v>
      </c>
      <c r="F60" s="59">
        <f>E60*D60</f>
        <v>1602.2030752000003</v>
      </c>
      <c r="G60" s="68">
        <f>ROUND(F60*1.2834,2)</f>
        <v>2056.27</v>
      </c>
    </row>
    <row r="61" spans="1:11" ht="15.75" thickBot="1">
      <c r="A61" s="35"/>
      <c r="B61" s="36" t="s">
        <v>32</v>
      </c>
      <c r="C61" s="162" t="s">
        <v>22</v>
      </c>
      <c r="D61" s="163"/>
      <c r="E61" s="163"/>
      <c r="F61" s="163"/>
      <c r="G61" s="133">
        <f>SUM(G60:G60)</f>
        <v>2056.27</v>
      </c>
    </row>
    <row r="62" spans="1:11" ht="15.75" thickBot="1">
      <c r="A62" s="33"/>
      <c r="B62" s="34" t="s">
        <v>32</v>
      </c>
      <c r="C62" s="175" t="s">
        <v>22</v>
      </c>
      <c r="D62" s="176"/>
      <c r="E62" s="176"/>
      <c r="F62" s="176"/>
      <c r="G62" s="132">
        <f>G61+G56+G52+G44+G38+G33+G28+G21+G15</f>
        <v>90313.810000000012</v>
      </c>
    </row>
  </sheetData>
  <mergeCells count="26">
    <mergeCell ref="B58:G58"/>
    <mergeCell ref="C61:F61"/>
    <mergeCell ref="C62:F62"/>
    <mergeCell ref="C33:F33"/>
    <mergeCell ref="C57:F57"/>
    <mergeCell ref="C56:F56"/>
    <mergeCell ref="A15:E15"/>
    <mergeCell ref="B53:G53"/>
    <mergeCell ref="C44:F44"/>
    <mergeCell ref="B45:G45"/>
    <mergeCell ref="C52:F52"/>
    <mergeCell ref="B16:G16"/>
    <mergeCell ref="C21:F21"/>
    <mergeCell ref="B22:G22"/>
    <mergeCell ref="C28:F28"/>
    <mergeCell ref="B29:G29"/>
    <mergeCell ref="C38:F38"/>
    <mergeCell ref="B39:G39"/>
    <mergeCell ref="B34:G34"/>
    <mergeCell ref="B11:G11"/>
    <mergeCell ref="A2:A8"/>
    <mergeCell ref="B2:G3"/>
    <mergeCell ref="B4:G5"/>
    <mergeCell ref="D6:G6"/>
    <mergeCell ref="D7:G7"/>
    <mergeCell ref="D8:G8"/>
  </mergeCells>
  <pageMargins left="0.511811024" right="0.511811024" top="0.78740157499999996" bottom="0.78740157499999996" header="0.31496062000000002" footer="0.31496062000000002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333CE-3EED-40AF-9A78-476DB6A80B25}">
  <dimension ref="A1:N282"/>
  <sheetViews>
    <sheetView topLeftCell="A25" workbookViewId="0">
      <selection activeCell="P113" sqref="P113"/>
    </sheetView>
  </sheetViews>
  <sheetFormatPr defaultRowHeight="15"/>
  <cols>
    <col min="1" max="1" width="5.42578125" customWidth="1"/>
    <col min="2" max="2" width="7.85546875" customWidth="1"/>
    <col min="6" max="6" width="7.42578125" customWidth="1"/>
    <col min="7" max="7" width="8.28515625" customWidth="1"/>
    <col min="9" max="10" width="8.28515625" customWidth="1"/>
  </cols>
  <sheetData>
    <row r="1" spans="1:11" ht="19.5" thickBot="1">
      <c r="A1" s="129"/>
      <c r="B1" s="184" t="s">
        <v>106</v>
      </c>
      <c r="C1" s="184"/>
      <c r="D1" s="184"/>
      <c r="E1" s="184"/>
      <c r="F1" s="184"/>
      <c r="G1" s="184"/>
      <c r="H1" s="184"/>
      <c r="I1" s="184"/>
      <c r="J1" s="130"/>
      <c r="K1" s="131"/>
    </row>
    <row r="2" spans="1:11" ht="15" customHeight="1">
      <c r="A2" s="121"/>
      <c r="B2" s="185" t="s">
        <v>105</v>
      </c>
      <c r="C2" s="185"/>
      <c r="D2" s="185"/>
      <c r="E2" s="185"/>
      <c r="F2" s="185"/>
      <c r="G2" s="185"/>
      <c r="H2" s="185"/>
      <c r="I2" s="122"/>
      <c r="J2" s="123"/>
      <c r="K2" s="124"/>
    </row>
    <row r="3" spans="1:11" ht="15.75" thickBot="1">
      <c r="A3" s="125"/>
      <c r="B3" s="126"/>
      <c r="C3" s="126"/>
      <c r="D3" s="126"/>
      <c r="E3" s="126"/>
      <c r="F3" s="126"/>
      <c r="G3" s="126"/>
      <c r="H3" s="127"/>
      <c r="I3" s="127"/>
      <c r="J3" s="127"/>
      <c r="K3" s="128"/>
    </row>
    <row r="4" spans="1:11">
      <c r="A4" s="106"/>
      <c r="B4" s="103" t="s">
        <v>16</v>
      </c>
      <c r="C4" s="104"/>
      <c r="D4" s="104"/>
      <c r="E4" s="104"/>
      <c r="F4" s="104"/>
      <c r="G4" s="104"/>
      <c r="H4" s="104"/>
      <c r="I4" s="104"/>
      <c r="J4" s="104"/>
      <c r="K4" s="107"/>
    </row>
    <row r="5" spans="1:11">
      <c r="A5" s="106"/>
      <c r="B5" s="104" t="s">
        <v>86</v>
      </c>
      <c r="C5" s="104"/>
      <c r="D5" s="104" t="s">
        <v>87</v>
      </c>
      <c r="E5" s="104"/>
      <c r="F5" s="104"/>
      <c r="G5" s="104"/>
      <c r="H5" s="104"/>
      <c r="I5" s="104"/>
      <c r="J5" s="104"/>
      <c r="K5" s="107"/>
    </row>
    <row r="6" spans="1:11">
      <c r="A6" s="106"/>
      <c r="B6" s="104" t="s">
        <v>88</v>
      </c>
      <c r="C6" s="104"/>
      <c r="D6" s="104" t="s">
        <v>90</v>
      </c>
      <c r="E6" s="104"/>
      <c r="F6" s="104"/>
      <c r="G6" s="104"/>
      <c r="H6" s="104"/>
      <c r="I6" s="104"/>
      <c r="J6" s="104"/>
      <c r="K6" s="107"/>
    </row>
    <row r="7" spans="1:11">
      <c r="A7" s="188" t="s">
        <v>22</v>
      </c>
      <c r="B7" s="189"/>
      <c r="C7" s="108"/>
      <c r="D7" s="108" t="s">
        <v>89</v>
      </c>
      <c r="E7" s="104"/>
      <c r="F7" s="104"/>
      <c r="G7" s="104"/>
      <c r="H7" s="104"/>
      <c r="I7" s="104"/>
      <c r="J7" s="104"/>
      <c r="K7" s="107"/>
    </row>
    <row r="8" spans="1:11">
      <c r="A8" s="106"/>
      <c r="B8" s="104"/>
      <c r="C8" s="104"/>
      <c r="D8" s="104"/>
      <c r="E8" s="104"/>
      <c r="F8" s="104"/>
      <c r="G8" s="104"/>
      <c r="H8" s="104"/>
      <c r="I8" s="104"/>
      <c r="J8" s="104"/>
      <c r="K8" s="107"/>
    </row>
    <row r="9" spans="1:11">
      <c r="A9" s="106"/>
      <c r="B9" s="192" t="s">
        <v>15</v>
      </c>
      <c r="C9" s="192"/>
      <c r="D9" s="192"/>
      <c r="E9" s="192"/>
      <c r="F9" s="192"/>
      <c r="G9" s="192"/>
      <c r="H9" s="192"/>
      <c r="I9" s="192"/>
      <c r="J9" s="192"/>
      <c r="K9" s="107"/>
    </row>
    <row r="10" spans="1:11">
      <c r="A10" s="106"/>
      <c r="B10" s="192"/>
      <c r="C10" s="192"/>
      <c r="D10" s="192"/>
      <c r="E10" s="192"/>
      <c r="F10" s="192"/>
      <c r="G10" s="192"/>
      <c r="H10" s="192"/>
      <c r="I10" s="192"/>
      <c r="J10" s="192"/>
      <c r="K10" s="107"/>
    </row>
    <row r="11" spans="1:11">
      <c r="A11" s="106"/>
      <c r="B11" s="104"/>
      <c r="C11" s="104"/>
      <c r="D11" s="104"/>
      <c r="E11" s="104"/>
      <c r="F11" s="104"/>
      <c r="G11" s="104"/>
      <c r="H11" s="104"/>
      <c r="I11" s="104"/>
      <c r="J11" s="104"/>
      <c r="K11" s="107"/>
    </row>
    <row r="12" spans="1:11">
      <c r="A12" s="106"/>
      <c r="B12" s="104"/>
      <c r="C12" s="190" t="s">
        <v>81</v>
      </c>
      <c r="D12" s="190"/>
      <c r="E12" s="190"/>
      <c r="F12" s="104">
        <v>1.2</v>
      </c>
      <c r="G12" s="104">
        <v>2.2999999999999998</v>
      </c>
      <c r="H12" s="104">
        <f>F12*G12</f>
        <v>2.76</v>
      </c>
      <c r="I12" s="104"/>
      <c r="J12" s="104"/>
      <c r="K12" s="107"/>
    </row>
    <row r="13" spans="1:11">
      <c r="A13" s="106"/>
      <c r="B13" s="104"/>
      <c r="C13" s="190" t="s">
        <v>82</v>
      </c>
      <c r="D13" s="190"/>
      <c r="E13" s="190"/>
      <c r="F13" s="104">
        <v>2.2999999999999998</v>
      </c>
      <c r="G13" s="104">
        <v>1.78</v>
      </c>
      <c r="H13" s="104">
        <f>F13*G13</f>
        <v>4.0939999999999994</v>
      </c>
      <c r="I13" s="104"/>
      <c r="J13" s="104"/>
      <c r="K13" s="107"/>
    </row>
    <row r="14" spans="1:11">
      <c r="A14" s="106"/>
      <c r="B14" s="104"/>
      <c r="C14" s="190" t="s">
        <v>83</v>
      </c>
      <c r="D14" s="190"/>
      <c r="E14" s="190"/>
      <c r="F14" s="104">
        <v>1.25</v>
      </c>
      <c r="G14" s="104">
        <v>1.1200000000000001</v>
      </c>
      <c r="H14" s="104">
        <f t="shared" ref="H14:H15" si="0">F14*G14</f>
        <v>1.4000000000000001</v>
      </c>
      <c r="I14" s="104"/>
      <c r="J14" s="104"/>
      <c r="K14" s="107"/>
    </row>
    <row r="15" spans="1:11">
      <c r="A15" s="106"/>
      <c r="B15" s="104"/>
      <c r="C15" s="190" t="s">
        <v>84</v>
      </c>
      <c r="D15" s="190"/>
      <c r="E15" s="190"/>
      <c r="F15" s="104">
        <v>1.8</v>
      </c>
      <c r="G15" s="104">
        <v>1.8</v>
      </c>
      <c r="H15" s="104">
        <f t="shared" si="0"/>
        <v>3.24</v>
      </c>
      <c r="I15" s="104"/>
      <c r="J15" s="104"/>
      <c r="K15" s="107"/>
    </row>
    <row r="16" spans="1:11">
      <c r="A16" s="106"/>
      <c r="B16" s="104"/>
      <c r="C16" s="104"/>
      <c r="D16" s="104"/>
      <c r="E16" s="104"/>
      <c r="F16" s="104"/>
      <c r="G16" s="104"/>
      <c r="H16" s="104">
        <f>SUM(H12:H15)</f>
        <v>11.494</v>
      </c>
      <c r="I16" s="108" t="s">
        <v>85</v>
      </c>
      <c r="J16" s="104"/>
      <c r="K16" s="107"/>
    </row>
    <row r="17" spans="1:14" ht="15.75" thickBot="1">
      <c r="A17" s="109"/>
      <c r="B17" s="110"/>
      <c r="C17" s="110"/>
      <c r="D17" s="110"/>
      <c r="E17" s="110"/>
      <c r="F17" s="110"/>
      <c r="G17" s="110"/>
      <c r="H17" s="110"/>
      <c r="I17" s="110"/>
      <c r="J17" s="110"/>
      <c r="K17" s="111"/>
    </row>
    <row r="18" spans="1:14">
      <c r="A18" s="105"/>
      <c r="B18" s="112"/>
      <c r="C18" s="112"/>
      <c r="D18" s="112"/>
      <c r="E18" s="112"/>
      <c r="F18" s="112"/>
      <c r="G18" s="112"/>
      <c r="H18" s="112"/>
      <c r="I18" s="112"/>
      <c r="J18" s="112"/>
      <c r="K18" s="113"/>
    </row>
    <row r="19" spans="1:14">
      <c r="A19" s="106"/>
      <c r="B19" s="104"/>
      <c r="C19" s="104"/>
      <c r="D19" s="104"/>
      <c r="E19" s="104"/>
      <c r="F19" s="104"/>
      <c r="G19" s="104"/>
      <c r="H19" s="104"/>
      <c r="I19" s="104"/>
      <c r="J19" s="104"/>
      <c r="K19" s="107"/>
    </row>
    <row r="20" spans="1:14">
      <c r="A20" s="106"/>
      <c r="B20" s="104"/>
      <c r="C20" s="104"/>
      <c r="D20" s="104"/>
      <c r="E20" s="104"/>
      <c r="F20" s="104"/>
      <c r="G20" s="104"/>
      <c r="H20" s="104"/>
      <c r="I20" s="104"/>
      <c r="J20" s="104"/>
      <c r="K20" s="107"/>
    </row>
    <row r="21" spans="1:14">
      <c r="A21" s="106"/>
      <c r="B21" s="104"/>
      <c r="C21" s="104"/>
      <c r="D21" s="104"/>
      <c r="E21" s="104"/>
      <c r="F21" s="104"/>
      <c r="G21" s="104"/>
      <c r="H21" s="104"/>
      <c r="I21" s="104"/>
      <c r="J21" s="104"/>
      <c r="K21" s="107"/>
    </row>
    <row r="22" spans="1:14" ht="15" customHeight="1">
      <c r="A22" s="106"/>
      <c r="B22" s="104"/>
      <c r="C22" s="104"/>
      <c r="D22" s="104"/>
      <c r="E22" s="104"/>
      <c r="F22" s="104"/>
      <c r="G22" s="193" t="s">
        <v>28</v>
      </c>
      <c r="H22" s="193"/>
      <c r="I22" s="193"/>
      <c r="J22" s="193"/>
      <c r="K22" s="194"/>
      <c r="L22" s="102"/>
      <c r="M22" s="102"/>
      <c r="N22" s="101"/>
    </row>
    <row r="23" spans="1:14">
      <c r="A23" s="106"/>
      <c r="B23" s="104"/>
      <c r="C23" s="104"/>
      <c r="D23" s="104"/>
      <c r="E23" s="104"/>
      <c r="F23" s="104"/>
      <c r="G23" s="193"/>
      <c r="H23" s="193"/>
      <c r="I23" s="193"/>
      <c r="J23" s="193"/>
      <c r="K23" s="194"/>
      <c r="L23" s="102"/>
      <c r="M23" s="102"/>
      <c r="N23" s="100"/>
    </row>
    <row r="24" spans="1:14">
      <c r="A24" s="106"/>
      <c r="B24" s="104"/>
      <c r="C24" s="104"/>
      <c r="D24" s="104"/>
      <c r="E24" s="104"/>
      <c r="F24" s="104"/>
      <c r="G24" s="193"/>
      <c r="H24" s="193"/>
      <c r="I24" s="193"/>
      <c r="J24" s="193"/>
      <c r="K24" s="194"/>
      <c r="L24" s="102"/>
      <c r="M24" s="102"/>
      <c r="N24" s="100"/>
    </row>
    <row r="25" spans="1:14">
      <c r="A25" s="106"/>
      <c r="B25" s="104"/>
      <c r="C25" s="104"/>
      <c r="D25" s="104"/>
      <c r="E25" s="104"/>
      <c r="F25" s="104"/>
      <c r="G25" s="104"/>
      <c r="H25" s="104"/>
      <c r="I25" s="104"/>
      <c r="J25" s="104"/>
      <c r="K25" s="107"/>
    </row>
    <row r="26" spans="1:14">
      <c r="A26" s="106"/>
      <c r="B26" s="104"/>
      <c r="C26" s="104"/>
      <c r="D26" s="104"/>
      <c r="E26" s="104"/>
      <c r="F26" s="104"/>
      <c r="G26" s="104" t="s">
        <v>103</v>
      </c>
      <c r="H26" s="104"/>
      <c r="I26" s="104"/>
      <c r="J26" s="104"/>
      <c r="K26" s="107"/>
    </row>
    <row r="27" spans="1:14">
      <c r="A27" s="106"/>
      <c r="B27" s="104"/>
      <c r="C27" s="104"/>
      <c r="D27" s="104"/>
      <c r="E27" s="104"/>
      <c r="F27" s="104"/>
      <c r="G27" s="104"/>
      <c r="H27" s="104"/>
      <c r="I27" s="104"/>
      <c r="J27" s="104"/>
      <c r="K27" s="107"/>
    </row>
    <row r="28" spans="1:14">
      <c r="A28" s="106"/>
      <c r="B28" s="104"/>
      <c r="C28" s="104"/>
      <c r="D28" s="104"/>
      <c r="E28" s="104"/>
      <c r="F28" s="104"/>
      <c r="G28" s="104"/>
      <c r="H28" s="104"/>
      <c r="I28" s="104"/>
      <c r="J28" s="104"/>
      <c r="K28" s="107"/>
    </row>
    <row r="29" spans="1:14">
      <c r="A29" s="106"/>
      <c r="B29" s="104"/>
      <c r="C29" s="104"/>
      <c r="D29" s="104"/>
      <c r="E29" s="104"/>
      <c r="F29" s="104"/>
      <c r="G29" s="104"/>
      <c r="H29" s="104"/>
      <c r="I29" s="104"/>
      <c r="J29" s="104"/>
      <c r="K29" s="107"/>
    </row>
    <row r="30" spans="1:14" ht="15.75" thickBot="1">
      <c r="A30" s="109"/>
      <c r="B30" s="110"/>
      <c r="C30" s="110"/>
      <c r="D30" s="110"/>
      <c r="E30" s="110"/>
      <c r="F30" s="110"/>
      <c r="G30" s="110"/>
      <c r="H30" s="110"/>
      <c r="I30" s="110"/>
      <c r="J30" s="110"/>
      <c r="K30" s="111"/>
    </row>
    <row r="31" spans="1:14">
      <c r="A31" s="105"/>
      <c r="B31" s="191" t="s">
        <v>52</v>
      </c>
      <c r="C31" s="191"/>
      <c r="D31" s="191"/>
      <c r="E31" s="191"/>
      <c r="F31" s="191"/>
      <c r="G31" s="191"/>
      <c r="H31" s="191"/>
      <c r="I31" s="191"/>
      <c r="J31" s="112"/>
      <c r="K31" s="113"/>
    </row>
    <row r="32" spans="1:14" ht="22.5" customHeight="1">
      <c r="A32" s="106"/>
      <c r="B32" s="192"/>
      <c r="C32" s="192"/>
      <c r="D32" s="192"/>
      <c r="E32" s="192"/>
      <c r="F32" s="192"/>
      <c r="G32" s="192"/>
      <c r="H32" s="192"/>
      <c r="I32" s="192"/>
      <c r="J32" s="104"/>
      <c r="K32" s="107"/>
    </row>
    <row r="33" spans="1:11">
      <c r="A33" s="106"/>
      <c r="B33" s="104"/>
      <c r="C33" s="104"/>
      <c r="D33" s="104"/>
      <c r="E33" s="104"/>
      <c r="F33" s="104"/>
      <c r="G33" s="104"/>
      <c r="H33" s="104"/>
      <c r="I33" s="104"/>
      <c r="J33" s="104"/>
      <c r="K33" s="107"/>
    </row>
    <row r="34" spans="1:11">
      <c r="A34" s="106"/>
      <c r="B34" s="104"/>
      <c r="C34" s="190" t="s">
        <v>81</v>
      </c>
      <c r="D34" s="190"/>
      <c r="E34" s="190"/>
      <c r="F34" s="104">
        <v>1.2</v>
      </c>
      <c r="G34" s="104">
        <v>2.2999999999999998</v>
      </c>
      <c r="H34" s="104">
        <f>F34*G34</f>
        <v>2.76</v>
      </c>
      <c r="I34" s="104"/>
      <c r="J34" s="104"/>
      <c r="K34" s="107"/>
    </row>
    <row r="35" spans="1:11">
      <c r="A35" s="106"/>
      <c r="B35" s="104"/>
      <c r="C35" s="190" t="s">
        <v>82</v>
      </c>
      <c r="D35" s="190"/>
      <c r="E35" s="190"/>
      <c r="F35" s="104">
        <v>2.2999999999999998</v>
      </c>
      <c r="G35" s="104">
        <v>1.78</v>
      </c>
      <c r="H35" s="104">
        <f>F35*G35</f>
        <v>4.0939999999999994</v>
      </c>
      <c r="I35" s="104"/>
      <c r="J35" s="104"/>
      <c r="K35" s="107"/>
    </row>
    <row r="36" spans="1:11">
      <c r="A36" s="106"/>
      <c r="B36" s="104"/>
      <c r="C36" s="190" t="s">
        <v>83</v>
      </c>
      <c r="D36" s="190"/>
      <c r="E36" s="190"/>
      <c r="F36" s="104">
        <v>1.25</v>
      </c>
      <c r="G36" s="104">
        <v>1.1200000000000001</v>
      </c>
      <c r="H36" s="104">
        <f t="shared" ref="H36:H37" si="1">F36*G36</f>
        <v>1.4000000000000001</v>
      </c>
      <c r="I36" s="104"/>
      <c r="J36" s="104"/>
      <c r="K36" s="107"/>
    </row>
    <row r="37" spans="1:11">
      <c r="A37" s="106"/>
      <c r="B37" s="104"/>
      <c r="C37" s="190" t="s">
        <v>84</v>
      </c>
      <c r="D37" s="190"/>
      <c r="E37" s="190"/>
      <c r="F37" s="104">
        <v>1.8</v>
      </c>
      <c r="G37" s="104">
        <v>1.8</v>
      </c>
      <c r="H37" s="104">
        <f t="shared" si="1"/>
        <v>3.24</v>
      </c>
      <c r="I37" s="104"/>
      <c r="J37" s="104"/>
      <c r="K37" s="107"/>
    </row>
    <row r="38" spans="1:11">
      <c r="A38" s="106"/>
      <c r="B38" s="104"/>
      <c r="C38" s="104"/>
      <c r="D38" s="104"/>
      <c r="E38" s="104"/>
      <c r="F38" s="104"/>
      <c r="G38" s="104"/>
      <c r="H38" s="104">
        <f>SUM(H34:H37)</f>
        <v>11.494</v>
      </c>
      <c r="I38" s="108" t="s">
        <v>85</v>
      </c>
      <c r="J38" s="104"/>
      <c r="K38" s="107"/>
    </row>
    <row r="39" spans="1:11">
      <c r="A39" s="106"/>
      <c r="B39" s="104"/>
      <c r="C39" s="104"/>
      <c r="D39" s="104"/>
      <c r="E39" s="104"/>
      <c r="F39" s="104"/>
      <c r="G39" s="104"/>
      <c r="H39" s="104"/>
      <c r="I39" s="104"/>
      <c r="J39" s="104"/>
      <c r="K39" s="107"/>
    </row>
    <row r="40" spans="1:11" ht="15" customHeight="1">
      <c r="A40" s="106"/>
      <c r="B40" s="182" t="s">
        <v>30</v>
      </c>
      <c r="C40" s="182"/>
      <c r="D40" s="182"/>
      <c r="E40" s="182"/>
      <c r="F40" s="182"/>
      <c r="G40" s="182"/>
      <c r="H40" s="182"/>
      <c r="I40" s="182"/>
      <c r="J40" s="102"/>
      <c r="K40" s="114"/>
    </row>
    <row r="41" spans="1:11">
      <c r="A41" s="106"/>
      <c r="B41" s="182"/>
      <c r="C41" s="182"/>
      <c r="D41" s="182"/>
      <c r="E41" s="182"/>
      <c r="F41" s="182"/>
      <c r="G41" s="182"/>
      <c r="H41" s="182"/>
      <c r="I41" s="182"/>
      <c r="J41" s="115"/>
      <c r="K41" s="116"/>
    </row>
    <row r="42" spans="1:11">
      <c r="A42" s="106"/>
      <c r="B42" s="104"/>
      <c r="C42" s="104"/>
      <c r="D42" s="104"/>
      <c r="E42" s="104"/>
      <c r="F42" s="104"/>
      <c r="G42" s="104"/>
      <c r="H42" s="104"/>
      <c r="I42" s="104"/>
      <c r="J42" s="104"/>
      <c r="K42" s="107"/>
    </row>
    <row r="43" spans="1:11">
      <c r="A43" s="106"/>
      <c r="B43" s="104"/>
      <c r="C43" s="190" t="s">
        <v>81</v>
      </c>
      <c r="D43" s="190"/>
      <c r="E43" s="190"/>
      <c r="F43" s="104">
        <v>1.2</v>
      </c>
      <c r="G43" s="104">
        <v>2.2999999999999998</v>
      </c>
      <c r="H43" s="104">
        <f>F43*G43</f>
        <v>2.76</v>
      </c>
      <c r="I43" s="104"/>
      <c r="J43" s="104"/>
      <c r="K43" s="107"/>
    </row>
    <row r="44" spans="1:11">
      <c r="A44" s="106"/>
      <c r="B44" s="104"/>
      <c r="C44" s="190" t="s">
        <v>82</v>
      </c>
      <c r="D44" s="190"/>
      <c r="E44" s="190"/>
      <c r="F44" s="104">
        <v>2.2999999999999998</v>
      </c>
      <c r="G44" s="104">
        <v>1.78</v>
      </c>
      <c r="H44" s="104">
        <f>F44*G44</f>
        <v>4.0939999999999994</v>
      </c>
      <c r="I44" s="104"/>
      <c r="J44" s="104"/>
      <c r="K44" s="107"/>
    </row>
    <row r="45" spans="1:11">
      <c r="A45" s="106"/>
      <c r="B45" s="104"/>
      <c r="C45" s="190" t="s">
        <v>83</v>
      </c>
      <c r="D45" s="190"/>
      <c r="E45" s="190"/>
      <c r="F45" s="104">
        <v>1.25</v>
      </c>
      <c r="G45" s="104">
        <v>1.1200000000000001</v>
      </c>
      <c r="H45" s="104">
        <f t="shared" ref="H45:H46" si="2">F45*G45</f>
        <v>1.4000000000000001</v>
      </c>
      <c r="I45" s="104"/>
      <c r="J45" s="104"/>
      <c r="K45" s="107"/>
    </row>
    <row r="46" spans="1:11">
      <c r="A46" s="106"/>
      <c r="B46" s="104"/>
      <c r="C46" s="190" t="s">
        <v>84</v>
      </c>
      <c r="D46" s="190"/>
      <c r="E46" s="190"/>
      <c r="F46" s="104">
        <v>1.8</v>
      </c>
      <c r="G46" s="104">
        <v>1.8</v>
      </c>
      <c r="H46" s="104">
        <f t="shared" si="2"/>
        <v>3.24</v>
      </c>
      <c r="I46" s="104"/>
      <c r="J46" s="104"/>
      <c r="K46" s="107"/>
    </row>
    <row r="47" spans="1:11">
      <c r="A47" s="106"/>
      <c r="B47" s="104"/>
      <c r="C47" s="104"/>
      <c r="D47" s="104"/>
      <c r="E47" s="104"/>
      <c r="F47" s="104"/>
      <c r="G47" s="104"/>
      <c r="H47" s="104"/>
      <c r="I47" s="104"/>
      <c r="J47" s="104"/>
      <c r="K47" s="107"/>
    </row>
    <row r="48" spans="1:11">
      <c r="A48" s="106"/>
      <c r="B48" s="104"/>
      <c r="C48" s="104"/>
      <c r="D48" s="104"/>
      <c r="E48" s="104"/>
      <c r="F48" s="104"/>
      <c r="G48" s="104"/>
      <c r="H48" s="104">
        <f>SUM(H43:H47)</f>
        <v>11.494</v>
      </c>
      <c r="I48" s="108" t="s">
        <v>85</v>
      </c>
      <c r="J48" s="104"/>
      <c r="K48" s="107"/>
    </row>
    <row r="49" spans="1:11" ht="15.75" thickBot="1">
      <c r="A49" s="109"/>
      <c r="B49" s="110"/>
      <c r="C49" s="110"/>
      <c r="D49" s="110"/>
      <c r="E49" s="110"/>
      <c r="F49" s="110"/>
      <c r="G49" s="110"/>
      <c r="H49" s="110"/>
      <c r="I49" s="110"/>
      <c r="J49" s="110"/>
      <c r="K49" s="111"/>
    </row>
    <row r="50" spans="1:11">
      <c r="A50" s="105"/>
      <c r="B50" s="196" t="s">
        <v>75</v>
      </c>
      <c r="C50" s="196"/>
      <c r="D50" s="196"/>
      <c r="E50" s="196"/>
      <c r="F50" s="196"/>
      <c r="G50" s="196"/>
      <c r="H50" s="112"/>
      <c r="I50" s="112"/>
      <c r="J50" s="112"/>
      <c r="K50" s="113"/>
    </row>
    <row r="51" spans="1:11">
      <c r="A51" s="106"/>
      <c r="B51" s="104"/>
      <c r="C51" s="104"/>
      <c r="D51" s="104"/>
      <c r="E51" s="104"/>
      <c r="F51" s="104"/>
      <c r="G51" s="104"/>
      <c r="H51" s="104"/>
      <c r="I51" s="104"/>
      <c r="J51" s="104"/>
      <c r="K51" s="107"/>
    </row>
    <row r="52" spans="1:11">
      <c r="A52" s="106"/>
      <c r="B52" s="104"/>
      <c r="C52" s="104"/>
      <c r="D52" s="104"/>
      <c r="E52" s="104"/>
      <c r="F52" s="104"/>
      <c r="G52" s="104"/>
      <c r="H52" s="104"/>
      <c r="I52" s="104"/>
      <c r="J52" s="104"/>
      <c r="K52" s="107"/>
    </row>
    <row r="53" spans="1:11">
      <c r="A53" s="106"/>
      <c r="B53" s="104"/>
      <c r="C53" s="104"/>
      <c r="D53" s="104"/>
      <c r="E53" s="104"/>
      <c r="F53" s="104"/>
      <c r="G53" s="104"/>
      <c r="H53" s="104"/>
      <c r="I53" s="104"/>
      <c r="J53" s="104"/>
      <c r="K53" s="107"/>
    </row>
    <row r="54" spans="1:11">
      <c r="A54" s="106"/>
      <c r="B54" s="104"/>
      <c r="C54" s="104"/>
      <c r="D54" s="104"/>
      <c r="E54" s="104"/>
      <c r="F54" s="104"/>
      <c r="G54" s="104"/>
      <c r="H54" s="104"/>
      <c r="I54" s="104"/>
      <c r="J54" s="104"/>
      <c r="K54" s="107"/>
    </row>
    <row r="55" spans="1:11">
      <c r="A55" s="106"/>
      <c r="B55" s="104"/>
      <c r="C55" s="104"/>
      <c r="D55" s="104"/>
      <c r="E55" s="104"/>
      <c r="F55" s="193" t="s">
        <v>28</v>
      </c>
      <c r="G55" s="193"/>
      <c r="H55" s="193"/>
      <c r="I55" s="193"/>
      <c r="J55" s="193"/>
      <c r="K55" s="107"/>
    </row>
    <row r="56" spans="1:11">
      <c r="A56" s="106"/>
      <c r="B56" s="104"/>
      <c r="C56" s="104"/>
      <c r="D56" s="104"/>
      <c r="E56" s="104"/>
      <c r="F56" s="193"/>
      <c r="G56" s="193"/>
      <c r="H56" s="193"/>
      <c r="I56" s="193"/>
      <c r="J56" s="193"/>
      <c r="K56" s="107"/>
    </row>
    <row r="57" spans="1:11">
      <c r="A57" s="106"/>
      <c r="B57" s="104"/>
      <c r="C57" s="104"/>
      <c r="D57" s="104"/>
      <c r="E57" s="104"/>
      <c r="F57" s="193"/>
      <c r="G57" s="193"/>
      <c r="H57" s="193"/>
      <c r="I57" s="193"/>
      <c r="J57" s="193"/>
      <c r="K57" s="107"/>
    </row>
    <row r="58" spans="1:11">
      <c r="A58" s="106"/>
      <c r="B58" s="104"/>
      <c r="C58" s="104"/>
      <c r="D58" s="104"/>
      <c r="E58" s="104"/>
      <c r="F58" s="104"/>
      <c r="G58" s="104"/>
      <c r="H58" s="104"/>
      <c r="I58" s="104"/>
      <c r="J58" s="104"/>
      <c r="K58" s="107"/>
    </row>
    <row r="59" spans="1:11">
      <c r="A59" s="106"/>
      <c r="B59" s="104"/>
      <c r="C59" s="104"/>
      <c r="D59" s="104"/>
      <c r="E59" s="104"/>
      <c r="F59" s="104" t="s">
        <v>103</v>
      </c>
      <c r="G59" s="104"/>
      <c r="H59" s="104"/>
      <c r="I59" s="104"/>
      <c r="J59" s="104"/>
      <c r="K59" s="107"/>
    </row>
    <row r="60" spans="1:11">
      <c r="A60" s="106"/>
      <c r="B60" s="104"/>
      <c r="C60" s="104"/>
      <c r="D60" s="104"/>
      <c r="E60" s="104"/>
      <c r="F60" s="104"/>
      <c r="G60" s="104"/>
      <c r="H60" s="104"/>
      <c r="I60" s="104"/>
      <c r="J60" s="104"/>
      <c r="K60" s="107"/>
    </row>
    <row r="61" spans="1:11">
      <c r="A61" s="106"/>
      <c r="B61" s="104"/>
      <c r="C61" s="104"/>
      <c r="D61" s="104"/>
      <c r="E61" s="104"/>
      <c r="F61" s="104"/>
      <c r="G61" s="104"/>
      <c r="H61" s="104"/>
      <c r="I61" s="104"/>
      <c r="J61" s="104"/>
      <c r="K61" s="107"/>
    </row>
    <row r="62" spans="1:11">
      <c r="A62" s="106"/>
      <c r="B62" s="104"/>
      <c r="C62" s="104"/>
      <c r="D62" s="104"/>
      <c r="E62" s="104"/>
      <c r="F62" s="104"/>
      <c r="G62" s="104"/>
      <c r="H62" s="104"/>
      <c r="I62" s="104"/>
      <c r="J62" s="104"/>
      <c r="K62" s="107"/>
    </row>
    <row r="63" spans="1:11">
      <c r="A63" s="106"/>
      <c r="B63" s="104"/>
      <c r="C63" s="104"/>
      <c r="D63" s="104"/>
      <c r="E63" s="104"/>
      <c r="F63" s="104"/>
      <c r="G63" s="104"/>
      <c r="H63" s="104"/>
      <c r="I63" s="104"/>
      <c r="J63" s="104"/>
      <c r="K63" s="107"/>
    </row>
    <row r="64" spans="1:11">
      <c r="A64" s="106"/>
      <c r="B64" s="104"/>
      <c r="C64" s="104"/>
      <c r="D64" s="104"/>
      <c r="E64" s="104"/>
      <c r="F64" s="104"/>
      <c r="G64" s="104"/>
      <c r="H64" s="104"/>
      <c r="I64" s="104"/>
      <c r="J64" s="104"/>
      <c r="K64" s="107"/>
    </row>
    <row r="65" spans="1:11">
      <c r="A65" s="106"/>
      <c r="B65" s="104"/>
      <c r="C65" s="104"/>
      <c r="D65" s="104"/>
      <c r="E65" s="104"/>
      <c r="F65" s="104"/>
      <c r="G65" s="104"/>
      <c r="H65" s="104"/>
      <c r="I65" s="104"/>
      <c r="J65" s="104"/>
      <c r="K65" s="107"/>
    </row>
    <row r="66" spans="1:11" ht="15.75" thickBot="1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1"/>
    </row>
    <row r="67" spans="1:11">
      <c r="A67" s="117"/>
      <c r="B67" s="118"/>
      <c r="C67" s="183" t="s">
        <v>48</v>
      </c>
      <c r="D67" s="183"/>
      <c r="E67" s="183"/>
      <c r="F67" s="183"/>
      <c r="G67" s="183"/>
      <c r="H67" s="183"/>
      <c r="I67" s="118"/>
      <c r="J67" s="118"/>
      <c r="K67" s="119"/>
    </row>
    <row r="68" spans="1:11" ht="29.25" customHeight="1">
      <c r="A68" s="106"/>
      <c r="B68" s="182" t="s">
        <v>38</v>
      </c>
      <c r="C68" s="182"/>
      <c r="D68" s="182"/>
      <c r="E68" s="182"/>
      <c r="F68" s="182"/>
      <c r="G68" s="182"/>
      <c r="H68" s="182"/>
      <c r="I68" s="182"/>
      <c r="J68" s="182"/>
      <c r="K68" s="187"/>
    </row>
    <row r="69" spans="1:11">
      <c r="A69" s="106"/>
      <c r="B69" s="104"/>
      <c r="C69" s="104"/>
      <c r="D69" s="104"/>
      <c r="E69" s="104"/>
      <c r="F69" s="104"/>
      <c r="G69" s="104"/>
      <c r="H69" s="104"/>
      <c r="I69" s="104"/>
      <c r="J69" s="104"/>
      <c r="K69" s="107"/>
    </row>
    <row r="70" spans="1:11">
      <c r="A70" s="106"/>
      <c r="B70" s="186" t="s">
        <v>93</v>
      </c>
      <c r="C70" s="186"/>
      <c r="D70" s="186"/>
      <c r="E70" s="186"/>
      <c r="F70" s="186"/>
      <c r="G70" s="186"/>
      <c r="H70" s="104"/>
      <c r="I70" s="104"/>
      <c r="J70" s="104"/>
      <c r="K70" s="107"/>
    </row>
    <row r="71" spans="1:11">
      <c r="A71" s="106"/>
      <c r="B71" s="186" t="s">
        <v>91</v>
      </c>
      <c r="C71" s="186"/>
      <c r="D71" s="186"/>
      <c r="E71" s="186"/>
      <c r="F71" s="186"/>
      <c r="G71" s="186"/>
      <c r="H71" s="108" t="s">
        <v>94</v>
      </c>
      <c r="I71" s="104"/>
      <c r="J71" s="104"/>
      <c r="K71" s="107"/>
    </row>
    <row r="72" spans="1:11">
      <c r="A72" s="106"/>
      <c r="B72" s="186" t="s">
        <v>92</v>
      </c>
      <c r="C72" s="186"/>
      <c r="D72" s="186"/>
      <c r="E72" s="186"/>
      <c r="F72" s="186"/>
      <c r="G72" s="186"/>
      <c r="H72" s="104"/>
      <c r="I72" s="104"/>
      <c r="J72" s="104"/>
      <c r="K72" s="107"/>
    </row>
    <row r="73" spans="1:11">
      <c r="A73" s="106"/>
      <c r="B73" s="104"/>
      <c r="C73" s="104"/>
      <c r="D73" s="104"/>
      <c r="E73" s="104"/>
      <c r="F73" s="104"/>
      <c r="G73" s="104"/>
      <c r="H73" s="104"/>
      <c r="I73" s="104"/>
      <c r="J73" s="104"/>
      <c r="K73" s="107"/>
    </row>
    <row r="74" spans="1:11">
      <c r="A74" s="106"/>
      <c r="B74" s="182" t="s">
        <v>39</v>
      </c>
      <c r="C74" s="182"/>
      <c r="D74" s="182"/>
      <c r="E74" s="182"/>
      <c r="F74" s="182"/>
      <c r="G74" s="182"/>
      <c r="H74" s="182"/>
      <c r="I74" s="182"/>
      <c r="J74" s="182"/>
      <c r="K74" s="187"/>
    </row>
    <row r="75" spans="1:11">
      <c r="A75" s="106"/>
      <c r="B75" s="182"/>
      <c r="C75" s="182"/>
      <c r="D75" s="182"/>
      <c r="E75" s="182"/>
      <c r="F75" s="182"/>
      <c r="G75" s="182"/>
      <c r="H75" s="182"/>
      <c r="I75" s="182"/>
      <c r="J75" s="182"/>
      <c r="K75" s="187"/>
    </row>
    <row r="76" spans="1:11">
      <c r="A76" s="106"/>
      <c r="B76" s="104" t="s">
        <v>95</v>
      </c>
      <c r="C76" s="104"/>
      <c r="D76" s="104"/>
      <c r="E76" s="104"/>
      <c r="F76" s="104"/>
      <c r="G76" s="104"/>
      <c r="H76" s="104"/>
      <c r="I76" s="104"/>
      <c r="J76" s="104"/>
      <c r="K76" s="107"/>
    </row>
    <row r="77" spans="1:11" ht="15.75" thickBot="1">
      <c r="A77" s="109"/>
      <c r="B77" s="110"/>
      <c r="C77" s="110"/>
      <c r="D77" s="110"/>
      <c r="E77" s="110"/>
      <c r="F77" s="110"/>
      <c r="G77" s="110"/>
      <c r="H77" s="110"/>
      <c r="I77" s="110"/>
      <c r="J77" s="110"/>
      <c r="K77" s="111"/>
    </row>
    <row r="78" spans="1:11">
      <c r="A78" s="105"/>
      <c r="B78" s="112"/>
      <c r="C78" s="195" t="s">
        <v>49</v>
      </c>
      <c r="D78" s="195"/>
      <c r="E78" s="195"/>
      <c r="F78" s="195"/>
      <c r="G78" s="195"/>
      <c r="H78" s="195"/>
      <c r="I78" s="112"/>
      <c r="J78" s="112"/>
      <c r="K78" s="113"/>
    </row>
    <row r="79" spans="1:11">
      <c r="A79" s="106"/>
      <c r="B79" s="177" t="s">
        <v>56</v>
      </c>
      <c r="C79" s="177"/>
      <c r="D79" s="177"/>
      <c r="E79" s="177"/>
      <c r="F79" s="177"/>
      <c r="G79" s="177"/>
      <c r="H79" s="177"/>
      <c r="I79" s="177"/>
      <c r="J79" s="177"/>
      <c r="K79" s="178"/>
    </row>
    <row r="80" spans="1:11">
      <c r="A80" s="106"/>
      <c r="B80" s="177"/>
      <c r="C80" s="177"/>
      <c r="D80" s="177"/>
      <c r="E80" s="177"/>
      <c r="F80" s="177"/>
      <c r="G80" s="177"/>
      <c r="H80" s="177"/>
      <c r="I80" s="177"/>
      <c r="J80" s="177"/>
      <c r="K80" s="178"/>
    </row>
    <row r="81" spans="1:11">
      <c r="A81" s="106"/>
      <c r="B81" s="179" t="s">
        <v>55</v>
      </c>
      <c r="C81" s="179"/>
      <c r="D81" s="179"/>
      <c r="E81" s="179"/>
      <c r="F81" s="179"/>
      <c r="G81" s="179"/>
      <c r="H81" s="179"/>
      <c r="I81" s="179"/>
      <c r="J81" s="179"/>
      <c r="K81" s="180"/>
    </row>
    <row r="82" spans="1:11">
      <c r="A82" s="106"/>
      <c r="B82" s="104"/>
      <c r="C82" s="104"/>
      <c r="D82" s="104"/>
      <c r="E82" s="104"/>
      <c r="F82" s="104"/>
      <c r="G82" s="104"/>
      <c r="H82" s="104"/>
      <c r="I82" s="104"/>
      <c r="J82" s="104"/>
      <c r="K82" s="107"/>
    </row>
    <row r="83" spans="1:11">
      <c r="A83" s="106"/>
      <c r="B83" s="104" t="s">
        <v>96</v>
      </c>
      <c r="C83" s="104"/>
      <c r="D83" s="104"/>
      <c r="E83" s="104"/>
      <c r="F83" s="104"/>
      <c r="G83" s="104"/>
      <c r="H83" s="104"/>
      <c r="I83" s="104"/>
      <c r="J83" s="104"/>
      <c r="K83" s="107"/>
    </row>
    <row r="84" spans="1:11">
      <c r="A84" s="106"/>
      <c r="B84" s="104" t="s">
        <v>97</v>
      </c>
      <c r="C84" s="104"/>
      <c r="D84" s="104"/>
      <c r="E84" s="104"/>
      <c r="F84" s="104"/>
      <c r="G84" s="104"/>
      <c r="H84" s="108" t="s">
        <v>99</v>
      </c>
      <c r="I84" s="104"/>
      <c r="J84" s="104"/>
      <c r="K84" s="107"/>
    </row>
    <row r="85" spans="1:11">
      <c r="A85" s="106"/>
      <c r="B85" s="104" t="s">
        <v>98</v>
      </c>
      <c r="C85" s="104"/>
      <c r="D85" s="104"/>
      <c r="E85" s="104"/>
      <c r="F85" s="104"/>
      <c r="G85" s="104"/>
      <c r="H85" s="104"/>
      <c r="I85" s="104"/>
      <c r="J85" s="104"/>
      <c r="K85" s="107"/>
    </row>
    <row r="86" spans="1:11" ht="18" customHeight="1">
      <c r="A86" s="106"/>
      <c r="B86" s="181" t="s">
        <v>40</v>
      </c>
      <c r="C86" s="177"/>
      <c r="D86" s="177"/>
      <c r="E86" s="177"/>
      <c r="F86" s="177"/>
      <c r="G86" s="177"/>
      <c r="H86" s="177"/>
      <c r="I86" s="177"/>
      <c r="J86" s="104"/>
      <c r="K86" s="107"/>
    </row>
    <row r="87" spans="1:11">
      <c r="A87" s="106"/>
      <c r="B87" s="104" t="s">
        <v>100</v>
      </c>
      <c r="C87" s="104"/>
      <c r="D87" s="104"/>
      <c r="E87" s="104"/>
      <c r="F87" s="104"/>
      <c r="G87" s="104"/>
      <c r="H87" s="104"/>
      <c r="I87" s="104"/>
      <c r="J87" s="104"/>
      <c r="K87" s="107"/>
    </row>
    <row r="88" spans="1:11">
      <c r="A88" s="106"/>
      <c r="B88" s="182" t="s">
        <v>60</v>
      </c>
      <c r="C88" s="182"/>
      <c r="D88" s="182"/>
      <c r="E88" s="182"/>
      <c r="F88" s="182"/>
      <c r="G88" s="182"/>
      <c r="H88" s="182"/>
      <c r="I88" s="182"/>
      <c r="J88" s="104"/>
      <c r="K88" s="107"/>
    </row>
    <row r="89" spans="1:11">
      <c r="A89" s="106"/>
      <c r="B89" s="182"/>
      <c r="C89" s="182"/>
      <c r="D89" s="182"/>
      <c r="E89" s="182"/>
      <c r="F89" s="182"/>
      <c r="G89" s="182"/>
      <c r="H89" s="182"/>
      <c r="I89" s="182"/>
      <c r="J89" s="104"/>
      <c r="K89" s="107"/>
    </row>
    <row r="90" spans="1:11">
      <c r="A90" s="106"/>
      <c r="B90" s="104" t="s">
        <v>104</v>
      </c>
      <c r="C90" s="104"/>
      <c r="D90" s="104"/>
      <c r="E90" s="104"/>
      <c r="F90" s="104"/>
      <c r="G90" s="104"/>
      <c r="H90" s="104"/>
      <c r="I90" s="104"/>
      <c r="J90" s="104"/>
      <c r="K90" s="107"/>
    </row>
    <row r="91" spans="1:11" ht="15.75" thickBot="1">
      <c r="A91" s="109"/>
      <c r="B91" s="110"/>
      <c r="C91" s="110"/>
      <c r="D91" s="110"/>
      <c r="E91" s="110"/>
      <c r="F91" s="120"/>
      <c r="G91" s="110"/>
      <c r="H91" s="110"/>
      <c r="I91" s="110"/>
      <c r="J91" s="110"/>
      <c r="K91" s="111"/>
    </row>
    <row r="92" spans="1:11">
      <c r="A92" s="105"/>
      <c r="B92" s="112"/>
      <c r="C92" s="183" t="s">
        <v>66</v>
      </c>
      <c r="D92" s="183"/>
      <c r="E92" s="183"/>
      <c r="F92" s="183"/>
      <c r="G92" s="183"/>
      <c r="H92" s="183"/>
      <c r="I92" s="112"/>
      <c r="J92" s="112"/>
      <c r="K92" s="113"/>
    </row>
    <row r="93" spans="1:11">
      <c r="A93" s="106"/>
      <c r="B93" s="104"/>
      <c r="C93" s="104"/>
      <c r="D93" s="104"/>
      <c r="E93" s="104"/>
      <c r="F93" s="104"/>
      <c r="G93" s="104"/>
      <c r="H93" s="104"/>
      <c r="I93" s="104"/>
      <c r="J93" s="104"/>
      <c r="K93" s="107"/>
    </row>
    <row r="94" spans="1:11">
      <c r="A94" s="106"/>
      <c r="B94" s="104" t="s">
        <v>101</v>
      </c>
      <c r="C94" s="104"/>
      <c r="D94" s="104"/>
      <c r="E94" s="104"/>
      <c r="F94" s="104"/>
      <c r="G94" s="104"/>
      <c r="H94" s="104"/>
      <c r="I94" s="104"/>
      <c r="J94" s="104"/>
      <c r="K94" s="107"/>
    </row>
    <row r="95" spans="1:11">
      <c r="A95" s="106"/>
      <c r="B95" s="104" t="s">
        <v>102</v>
      </c>
      <c r="C95" s="104"/>
      <c r="D95" s="104"/>
      <c r="E95" s="104"/>
      <c r="F95" s="104"/>
      <c r="G95" s="104"/>
      <c r="H95" s="104"/>
      <c r="I95" s="104"/>
      <c r="J95" s="104"/>
      <c r="K95" s="107"/>
    </row>
    <row r="96" spans="1:11">
      <c r="A96" s="106"/>
      <c r="B96" s="104"/>
      <c r="C96" s="104"/>
      <c r="D96" s="104"/>
      <c r="E96" s="104"/>
      <c r="F96" s="104"/>
      <c r="G96" s="104"/>
      <c r="H96" s="104"/>
      <c r="I96" s="104"/>
      <c r="J96" s="104"/>
      <c r="K96" s="107"/>
    </row>
    <row r="97" spans="1:11" ht="15.75" thickBot="1">
      <c r="A97" s="109"/>
      <c r="B97" s="110"/>
      <c r="C97" s="110"/>
      <c r="D97" s="110"/>
      <c r="E97" s="110"/>
      <c r="F97" s="110"/>
      <c r="G97" s="110"/>
      <c r="H97" s="110"/>
      <c r="I97" s="110"/>
      <c r="J97" s="110"/>
      <c r="K97" s="111"/>
    </row>
    <row r="98" spans="1:11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</row>
    <row r="99" spans="1:11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</row>
    <row r="100" spans="1:11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</row>
    <row r="101" spans="1:11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</row>
    <row r="102" spans="1:11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</row>
    <row r="103" spans="1:11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</row>
    <row r="104" spans="1:11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</row>
    <row r="105" spans="1:11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</row>
    <row r="106" spans="1:11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</row>
    <row r="107" spans="1:11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</row>
    <row r="108" spans="1:11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</row>
    <row r="109" spans="1:11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</row>
    <row r="110" spans="1:11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</row>
    <row r="111" spans="1:11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</row>
    <row r="112" spans="1:11">
      <c r="A112" s="104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</row>
    <row r="113" spans="1:11">
      <c r="A113" s="104"/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</row>
    <row r="114" spans="1:11">
      <c r="A114" s="104"/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</row>
    <row r="115" spans="1:11">
      <c r="A115" s="104"/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</row>
    <row r="116" spans="1:11">
      <c r="A116" s="104"/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</row>
    <row r="117" spans="1:11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</row>
    <row r="118" spans="1:11">
      <c r="A118" s="104"/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</row>
    <row r="119" spans="1:11">
      <c r="A119" s="104"/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</row>
    <row r="120" spans="1:11">
      <c r="A120" s="104"/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</row>
    <row r="121" spans="1:11">
      <c r="A121" s="104"/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</row>
    <row r="122" spans="1:11">
      <c r="A122" s="104"/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</row>
    <row r="123" spans="1:11">
      <c r="A123" s="104"/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</row>
    <row r="124" spans="1:11">
      <c r="A124" s="104"/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</row>
    <row r="125" spans="1:11">
      <c r="A125" s="104"/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</row>
    <row r="126" spans="1:11">
      <c r="A126" s="104"/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</row>
    <row r="127" spans="1:11">
      <c r="A127" s="104"/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</row>
    <row r="128" spans="1:11">
      <c r="A128" s="104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</row>
    <row r="129" spans="1:11">
      <c r="A129" s="104"/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</row>
    <row r="130" spans="1:11">
      <c r="A130" s="104"/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</row>
    <row r="131" spans="1:11">
      <c r="A131" s="104"/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</row>
    <row r="132" spans="1:11">
      <c r="A132" s="104"/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</row>
    <row r="133" spans="1:11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</row>
    <row r="134" spans="1:11">
      <c r="A134" s="104"/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</row>
    <row r="135" spans="1:11">
      <c r="A135" s="104"/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</row>
    <row r="136" spans="1:11">
      <c r="A136" s="104"/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</row>
    <row r="137" spans="1:11">
      <c r="A137" s="104"/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</row>
    <row r="138" spans="1:11">
      <c r="A138" s="104"/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</row>
    <row r="139" spans="1:11">
      <c r="A139" s="104"/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</row>
    <row r="140" spans="1:11">
      <c r="A140" s="104"/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</row>
    <row r="141" spans="1:11">
      <c r="A141" s="104"/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</row>
    <row r="142" spans="1:11">
      <c r="A142" s="104"/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</row>
    <row r="143" spans="1:11">
      <c r="A143" s="104"/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</row>
    <row r="144" spans="1:11">
      <c r="A144" s="104"/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</row>
    <row r="145" spans="1:11">
      <c r="A145" s="104"/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</row>
    <row r="146" spans="1:11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</row>
    <row r="147" spans="1:11">
      <c r="A147" s="104"/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</row>
    <row r="148" spans="1:11">
      <c r="A148" s="104"/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</row>
    <row r="149" spans="1:11">
      <c r="A149" s="104"/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</row>
    <row r="150" spans="1:11">
      <c r="A150" s="104"/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</row>
    <row r="151" spans="1:11">
      <c r="A151" s="104"/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</row>
    <row r="152" spans="1:11">
      <c r="A152" s="104"/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</row>
    <row r="153" spans="1:11">
      <c r="A153" s="104"/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</row>
    <row r="154" spans="1:11">
      <c r="A154" s="104"/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</row>
    <row r="155" spans="1:11">
      <c r="A155" s="104"/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</row>
    <row r="156" spans="1:11">
      <c r="A156" s="104"/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</row>
    <row r="157" spans="1:11">
      <c r="A157" s="104"/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</row>
    <row r="158" spans="1:11">
      <c r="A158" s="104"/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</row>
    <row r="159" spans="1:11">
      <c r="A159" s="104"/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</row>
    <row r="160" spans="1:11">
      <c r="A160" s="104"/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</row>
    <row r="161" spans="1:11">
      <c r="A161" s="104"/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</row>
    <row r="162" spans="1:11">
      <c r="A162" s="104"/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</row>
    <row r="163" spans="1:11">
      <c r="A163" s="104"/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</row>
    <row r="164" spans="1:11">
      <c r="A164" s="104"/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</row>
    <row r="165" spans="1:11">
      <c r="A165" s="104"/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</row>
    <row r="166" spans="1:11">
      <c r="A166" s="104"/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</row>
    <row r="167" spans="1:11">
      <c r="A167" s="104"/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</row>
    <row r="168" spans="1:11">
      <c r="A168" s="104"/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</row>
    <row r="169" spans="1:11">
      <c r="A169" s="104"/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</row>
    <row r="170" spans="1:11">
      <c r="A170" s="104"/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</row>
    <row r="171" spans="1:11">
      <c r="A171" s="104"/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</row>
    <row r="172" spans="1:11">
      <c r="A172" s="104"/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</row>
    <row r="173" spans="1:11">
      <c r="A173" s="104"/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</row>
    <row r="174" spans="1:11">
      <c r="A174" s="104"/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</row>
    <row r="175" spans="1:11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</row>
    <row r="176" spans="1:11">
      <c r="A176" s="104"/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</row>
    <row r="177" spans="1:11">
      <c r="A177" s="104"/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</row>
    <row r="178" spans="1:11">
      <c r="A178" s="104"/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</row>
    <row r="179" spans="1:11">
      <c r="A179" s="104"/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</row>
    <row r="180" spans="1:11">
      <c r="A180" s="104"/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</row>
    <row r="181" spans="1:11">
      <c r="A181" s="104"/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</row>
    <row r="182" spans="1:11">
      <c r="A182" s="104"/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</row>
    <row r="183" spans="1:11">
      <c r="A183" s="104"/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</row>
    <row r="184" spans="1:11">
      <c r="A184" s="104"/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</row>
    <row r="185" spans="1:11">
      <c r="A185" s="104"/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</row>
    <row r="186" spans="1:11">
      <c r="A186" s="104"/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</row>
    <row r="187" spans="1:11">
      <c r="A187" s="104"/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</row>
    <row r="188" spans="1:11">
      <c r="A188" s="104"/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</row>
    <row r="189" spans="1:11">
      <c r="A189" s="104"/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</row>
    <row r="190" spans="1:11">
      <c r="A190" s="104"/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</row>
    <row r="191" spans="1:11">
      <c r="A191" s="104"/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</row>
    <row r="192" spans="1:11">
      <c r="A192" s="104"/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</row>
    <row r="193" spans="1:11">
      <c r="A193" s="104"/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</row>
    <row r="194" spans="1:11">
      <c r="A194" s="104"/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</row>
    <row r="195" spans="1:11">
      <c r="A195" s="104"/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</row>
    <row r="196" spans="1:11">
      <c r="A196" s="104"/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</row>
    <row r="197" spans="1:11">
      <c r="A197" s="104"/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</row>
    <row r="198" spans="1:11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</row>
    <row r="199" spans="1:11">
      <c r="A199" s="104"/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</row>
    <row r="200" spans="1:11">
      <c r="A200" s="104"/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</row>
    <row r="201" spans="1:11">
      <c r="A201" s="104"/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</row>
    <row r="202" spans="1:11">
      <c r="A202" s="104"/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</row>
    <row r="203" spans="1:11">
      <c r="A203" s="104"/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</row>
    <row r="204" spans="1:11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</row>
    <row r="205" spans="1:11">
      <c r="A205" s="104"/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</row>
    <row r="206" spans="1:11">
      <c r="A206" s="104"/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</row>
    <row r="207" spans="1:11">
      <c r="A207" s="104"/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</row>
    <row r="208" spans="1:11">
      <c r="A208" s="104"/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</row>
    <row r="209" spans="1:11">
      <c r="A209" s="104"/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</row>
    <row r="210" spans="1:11">
      <c r="A210" s="104"/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</row>
    <row r="211" spans="1:11">
      <c r="A211" s="104"/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</row>
    <row r="212" spans="1:11">
      <c r="A212" s="104"/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</row>
    <row r="213" spans="1:11">
      <c r="A213" s="104"/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</row>
    <row r="214" spans="1:11">
      <c r="A214" s="104"/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</row>
    <row r="215" spans="1:11">
      <c r="A215" s="104"/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</row>
    <row r="216" spans="1:11">
      <c r="A216" s="104"/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</row>
    <row r="217" spans="1:11">
      <c r="A217" s="104"/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</row>
    <row r="218" spans="1:11">
      <c r="A218" s="104"/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</row>
    <row r="219" spans="1:11">
      <c r="A219" s="104"/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</row>
    <row r="220" spans="1:11">
      <c r="A220" s="104"/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</row>
    <row r="221" spans="1:11">
      <c r="A221" s="104"/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</row>
    <row r="222" spans="1:11">
      <c r="A222" s="104"/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</row>
    <row r="223" spans="1:11">
      <c r="A223" s="104"/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</row>
    <row r="224" spans="1:11">
      <c r="A224" s="104"/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</row>
    <row r="225" spans="1:11">
      <c r="A225" s="104"/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</row>
    <row r="226" spans="1:11">
      <c r="A226" s="104"/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</row>
    <row r="227" spans="1:11">
      <c r="A227" s="104"/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</row>
    <row r="228" spans="1:11">
      <c r="A228" s="104"/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</row>
    <row r="229" spans="1:11">
      <c r="A229" s="104"/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</row>
    <row r="230" spans="1:11">
      <c r="A230" s="104"/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</row>
    <row r="231" spans="1:11">
      <c r="A231" s="104"/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</row>
    <row r="232" spans="1:11">
      <c r="A232" s="104"/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</row>
    <row r="233" spans="1:11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</row>
    <row r="234" spans="1:11">
      <c r="A234" s="104"/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</row>
    <row r="235" spans="1:11">
      <c r="A235" s="104"/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</row>
    <row r="236" spans="1:11">
      <c r="A236" s="104"/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</row>
    <row r="237" spans="1:11">
      <c r="A237" s="104"/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</row>
    <row r="238" spans="1:11">
      <c r="A238" s="104"/>
      <c r="B238" s="104"/>
      <c r="C238" s="104"/>
      <c r="D238" s="104"/>
      <c r="E238" s="104"/>
      <c r="F238" s="104"/>
      <c r="G238" s="104"/>
      <c r="H238" s="104"/>
      <c r="I238" s="104"/>
      <c r="J238" s="104"/>
      <c r="K238" s="104"/>
    </row>
    <row r="239" spans="1:11">
      <c r="A239" s="104"/>
      <c r="B239" s="104"/>
      <c r="C239" s="104"/>
      <c r="D239" s="104"/>
      <c r="E239" s="104"/>
      <c r="F239" s="104"/>
      <c r="G239" s="104"/>
      <c r="H239" s="104"/>
      <c r="I239" s="104"/>
      <c r="J239" s="104"/>
      <c r="K239" s="104"/>
    </row>
    <row r="240" spans="1:11">
      <c r="A240" s="104"/>
      <c r="B240" s="104"/>
      <c r="C240" s="104"/>
      <c r="D240" s="104"/>
      <c r="E240" s="104"/>
      <c r="F240" s="104"/>
      <c r="G240" s="104"/>
      <c r="H240" s="104"/>
      <c r="I240" s="104"/>
      <c r="J240" s="104"/>
      <c r="K240" s="104"/>
    </row>
    <row r="241" spans="1:11">
      <c r="A241" s="104"/>
      <c r="B241" s="104"/>
      <c r="C241" s="104"/>
      <c r="D241" s="104"/>
      <c r="E241" s="104"/>
      <c r="F241" s="104"/>
      <c r="G241" s="104"/>
      <c r="H241" s="104"/>
      <c r="I241" s="104"/>
      <c r="J241" s="104"/>
      <c r="K241" s="104"/>
    </row>
    <row r="242" spans="1:11">
      <c r="A242" s="104"/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</row>
    <row r="243" spans="1:11">
      <c r="A243" s="104"/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</row>
    <row r="244" spans="1:11">
      <c r="A244" s="104"/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</row>
    <row r="245" spans="1:11">
      <c r="A245" s="104"/>
      <c r="B245" s="104"/>
      <c r="C245" s="104"/>
      <c r="D245" s="104"/>
      <c r="E245" s="104"/>
      <c r="F245" s="104"/>
      <c r="G245" s="104"/>
      <c r="H245" s="104"/>
      <c r="I245" s="104"/>
      <c r="J245" s="104"/>
      <c r="K245" s="104"/>
    </row>
    <row r="246" spans="1:11">
      <c r="A246" s="104"/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</row>
    <row r="247" spans="1:11">
      <c r="A247" s="104"/>
      <c r="B247" s="104"/>
      <c r="C247" s="104"/>
      <c r="D247" s="104"/>
      <c r="E247" s="104"/>
      <c r="F247" s="104"/>
      <c r="G247" s="104"/>
      <c r="H247" s="104"/>
      <c r="I247" s="104"/>
      <c r="J247" s="104"/>
      <c r="K247" s="104"/>
    </row>
    <row r="248" spans="1:11">
      <c r="A248" s="104"/>
      <c r="B248" s="104"/>
      <c r="C248" s="104"/>
      <c r="D248" s="104"/>
      <c r="E248" s="104"/>
      <c r="F248" s="104"/>
      <c r="G248" s="104"/>
      <c r="H248" s="104"/>
      <c r="I248" s="104"/>
      <c r="J248" s="104"/>
      <c r="K248" s="104"/>
    </row>
    <row r="249" spans="1:11">
      <c r="A249" s="104"/>
      <c r="B249" s="104"/>
      <c r="C249" s="104"/>
      <c r="D249" s="104"/>
      <c r="E249" s="104"/>
      <c r="F249" s="104"/>
      <c r="G249" s="104"/>
      <c r="H249" s="104"/>
      <c r="I249" s="104"/>
      <c r="J249" s="104"/>
      <c r="K249" s="104"/>
    </row>
    <row r="250" spans="1:11">
      <c r="A250" s="104"/>
      <c r="B250" s="104"/>
      <c r="C250" s="104"/>
      <c r="D250" s="104"/>
      <c r="E250" s="104"/>
      <c r="F250" s="104"/>
      <c r="G250" s="104"/>
      <c r="H250" s="104"/>
      <c r="I250" s="104"/>
      <c r="J250" s="104"/>
      <c r="K250" s="104"/>
    </row>
    <row r="251" spans="1:11">
      <c r="A251" s="104"/>
      <c r="B251" s="104"/>
      <c r="C251" s="104"/>
      <c r="D251" s="104"/>
      <c r="E251" s="104"/>
      <c r="F251" s="104"/>
      <c r="G251" s="104"/>
      <c r="H251" s="104"/>
      <c r="I251" s="104"/>
      <c r="J251" s="104"/>
      <c r="K251" s="104"/>
    </row>
    <row r="252" spans="1:11">
      <c r="A252" s="104"/>
      <c r="B252" s="104"/>
      <c r="C252" s="104"/>
      <c r="D252" s="104"/>
      <c r="E252" s="104"/>
      <c r="F252" s="104"/>
      <c r="G252" s="104"/>
      <c r="H252" s="104"/>
      <c r="I252" s="104"/>
      <c r="J252" s="104"/>
      <c r="K252" s="104"/>
    </row>
    <row r="253" spans="1:11">
      <c r="A253" s="104"/>
      <c r="B253" s="104"/>
      <c r="C253" s="104"/>
      <c r="D253" s="104"/>
      <c r="E253" s="104"/>
      <c r="F253" s="104"/>
      <c r="G253" s="104"/>
      <c r="H253" s="104"/>
      <c r="I253" s="104"/>
      <c r="J253" s="104"/>
      <c r="K253" s="104"/>
    </row>
    <row r="254" spans="1:11">
      <c r="A254" s="104"/>
      <c r="B254" s="104"/>
      <c r="C254" s="104"/>
      <c r="D254" s="104"/>
      <c r="E254" s="104"/>
      <c r="F254" s="104"/>
      <c r="G254" s="104"/>
      <c r="H254" s="104"/>
      <c r="I254" s="104"/>
      <c r="J254" s="104"/>
      <c r="K254" s="104"/>
    </row>
    <row r="255" spans="1:11">
      <c r="A255" s="104"/>
      <c r="B255" s="104"/>
      <c r="C255" s="104"/>
      <c r="D255" s="104"/>
      <c r="E255" s="104"/>
      <c r="F255" s="104"/>
      <c r="G255" s="104"/>
      <c r="H255" s="104"/>
      <c r="I255" s="104"/>
      <c r="J255" s="104"/>
      <c r="K255" s="104"/>
    </row>
    <row r="256" spans="1:11">
      <c r="A256" s="104"/>
      <c r="B256" s="104"/>
      <c r="C256" s="104"/>
      <c r="D256" s="104"/>
      <c r="E256" s="104"/>
      <c r="F256" s="104"/>
      <c r="G256" s="104"/>
      <c r="H256" s="104"/>
      <c r="I256" s="104"/>
      <c r="J256" s="104"/>
      <c r="K256" s="104"/>
    </row>
    <row r="257" spans="1:11">
      <c r="A257" s="104"/>
      <c r="B257" s="104"/>
      <c r="C257" s="104"/>
      <c r="D257" s="104"/>
      <c r="E257" s="104"/>
      <c r="F257" s="104"/>
      <c r="G257" s="104"/>
      <c r="H257" s="104"/>
      <c r="I257" s="104"/>
      <c r="J257" s="104"/>
      <c r="K257" s="104"/>
    </row>
    <row r="258" spans="1:11">
      <c r="A258" s="104"/>
      <c r="B258" s="104"/>
      <c r="C258" s="104"/>
      <c r="D258" s="104"/>
      <c r="E258" s="104"/>
      <c r="F258" s="104"/>
      <c r="G258" s="104"/>
      <c r="H258" s="104"/>
      <c r="I258" s="104"/>
      <c r="J258" s="104"/>
      <c r="K258" s="104"/>
    </row>
    <row r="259" spans="1:11">
      <c r="A259" s="104"/>
      <c r="B259" s="104"/>
      <c r="C259" s="104"/>
      <c r="D259" s="104"/>
      <c r="E259" s="104"/>
      <c r="F259" s="104"/>
      <c r="G259" s="104"/>
      <c r="H259" s="104"/>
      <c r="I259" s="104"/>
      <c r="J259" s="104"/>
      <c r="K259" s="104"/>
    </row>
    <row r="260" spans="1:11">
      <c r="A260" s="104"/>
      <c r="B260" s="104"/>
      <c r="C260" s="104"/>
      <c r="D260" s="104"/>
      <c r="E260" s="104"/>
      <c r="F260" s="104"/>
      <c r="G260" s="104"/>
      <c r="H260" s="104"/>
      <c r="I260" s="104"/>
      <c r="J260" s="104"/>
      <c r="K260" s="104"/>
    </row>
    <row r="261" spans="1:11">
      <c r="A261" s="104"/>
      <c r="B261" s="104"/>
      <c r="C261" s="104"/>
      <c r="D261" s="104"/>
      <c r="E261" s="104"/>
      <c r="F261" s="104"/>
      <c r="G261" s="104"/>
      <c r="H261" s="104"/>
      <c r="I261" s="104"/>
      <c r="J261" s="104"/>
      <c r="K261" s="104"/>
    </row>
    <row r="262" spans="1:11">
      <c r="A262" s="104"/>
      <c r="B262" s="104"/>
      <c r="C262" s="104"/>
      <c r="D262" s="104"/>
      <c r="E262" s="104"/>
      <c r="F262" s="104"/>
      <c r="G262" s="104"/>
      <c r="H262" s="104"/>
      <c r="I262" s="104"/>
      <c r="J262" s="104"/>
      <c r="K262" s="104"/>
    </row>
    <row r="263" spans="1:11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</row>
    <row r="264" spans="1:11">
      <c r="A264" s="104"/>
      <c r="B264" s="104"/>
      <c r="C264" s="104"/>
      <c r="D264" s="104"/>
      <c r="E264" s="104"/>
      <c r="F264" s="104"/>
      <c r="G264" s="104"/>
      <c r="H264" s="104"/>
      <c r="I264" s="104"/>
      <c r="J264" s="104"/>
      <c r="K264" s="104"/>
    </row>
    <row r="265" spans="1:11">
      <c r="A265" s="104"/>
      <c r="B265" s="104"/>
      <c r="C265" s="104"/>
      <c r="D265" s="104"/>
      <c r="E265" s="104"/>
      <c r="F265" s="104"/>
      <c r="G265" s="104"/>
      <c r="H265" s="104"/>
      <c r="I265" s="104"/>
      <c r="J265" s="104"/>
      <c r="K265" s="104"/>
    </row>
    <row r="266" spans="1:11">
      <c r="A266" s="104"/>
      <c r="B266" s="104"/>
      <c r="C266" s="104"/>
      <c r="D266" s="104"/>
      <c r="E266" s="104"/>
      <c r="F266" s="104"/>
      <c r="G266" s="104"/>
      <c r="H266" s="104"/>
      <c r="I266" s="104"/>
      <c r="J266" s="104"/>
      <c r="K266" s="104"/>
    </row>
    <row r="267" spans="1:11">
      <c r="A267" s="104"/>
      <c r="B267" s="104"/>
      <c r="C267" s="104"/>
      <c r="D267" s="104"/>
      <c r="E267" s="104"/>
      <c r="F267" s="104"/>
      <c r="G267" s="104"/>
      <c r="H267" s="104"/>
      <c r="I267" s="104"/>
      <c r="J267" s="104"/>
      <c r="K267" s="104"/>
    </row>
    <row r="268" spans="1:11">
      <c r="A268" s="104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</row>
    <row r="269" spans="1:11">
      <c r="A269" s="104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</row>
    <row r="270" spans="1:11">
      <c r="A270" s="104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</row>
    <row r="271" spans="1:11">
      <c r="A271" s="104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</row>
    <row r="272" spans="1:11">
      <c r="A272" s="104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</row>
    <row r="273" spans="1:11">
      <c r="A273" s="104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</row>
    <row r="274" spans="1:11">
      <c r="A274" s="104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</row>
    <row r="275" spans="1:11">
      <c r="A275" s="104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</row>
    <row r="276" spans="1:11">
      <c r="A276" s="104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</row>
    <row r="277" spans="1:11">
      <c r="A277" s="104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</row>
    <row r="278" spans="1:11">
      <c r="A278" s="104"/>
      <c r="B278" s="104"/>
      <c r="C278" s="104"/>
      <c r="D278" s="104"/>
      <c r="E278" s="104"/>
      <c r="F278" s="104"/>
      <c r="G278" s="104"/>
      <c r="H278" s="104"/>
      <c r="I278" s="104"/>
      <c r="J278" s="104"/>
      <c r="K278" s="104"/>
    </row>
    <row r="279" spans="1:11">
      <c r="A279" s="104"/>
      <c r="B279" s="104"/>
      <c r="C279" s="104"/>
      <c r="D279" s="104"/>
      <c r="E279" s="104"/>
      <c r="F279" s="104"/>
      <c r="G279" s="104"/>
      <c r="H279" s="104"/>
      <c r="I279" s="104"/>
      <c r="J279" s="104"/>
      <c r="K279" s="104"/>
    </row>
    <row r="280" spans="1:11">
      <c r="A280" s="104"/>
      <c r="B280" s="104"/>
      <c r="C280" s="104"/>
      <c r="D280" s="104"/>
      <c r="E280" s="104"/>
      <c r="F280" s="104"/>
      <c r="G280" s="104"/>
      <c r="H280" s="104"/>
      <c r="I280" s="104"/>
      <c r="J280" s="104"/>
      <c r="K280" s="104"/>
    </row>
    <row r="281" spans="1:11">
      <c r="A281" s="104"/>
      <c r="B281" s="104"/>
      <c r="C281" s="104"/>
      <c r="D281" s="104"/>
      <c r="E281" s="104"/>
      <c r="F281" s="104"/>
      <c r="G281" s="104"/>
      <c r="H281" s="104"/>
      <c r="I281" s="104"/>
      <c r="J281" s="104"/>
      <c r="K281" s="104"/>
    </row>
    <row r="282" spans="1:11">
      <c r="A282" s="104"/>
      <c r="B282" s="104"/>
      <c r="C282" s="104"/>
      <c r="D282" s="104"/>
      <c r="E282" s="104"/>
      <c r="F282" s="104"/>
      <c r="G282" s="104"/>
      <c r="H282" s="104"/>
      <c r="I282" s="104"/>
      <c r="J282" s="104"/>
      <c r="K282" s="104"/>
    </row>
  </sheetData>
  <mergeCells count="33">
    <mergeCell ref="B9:J10"/>
    <mergeCell ref="C12:E12"/>
    <mergeCell ref="C13:E13"/>
    <mergeCell ref="C14:E14"/>
    <mergeCell ref="C15:E15"/>
    <mergeCell ref="C78:H78"/>
    <mergeCell ref="C46:E46"/>
    <mergeCell ref="B50:G50"/>
    <mergeCell ref="F55:J57"/>
    <mergeCell ref="C67:H67"/>
    <mergeCell ref="B68:K68"/>
    <mergeCell ref="B70:G70"/>
    <mergeCell ref="B1:I1"/>
    <mergeCell ref="B2:H2"/>
    <mergeCell ref="B71:G71"/>
    <mergeCell ref="B72:G72"/>
    <mergeCell ref="B74:K75"/>
    <mergeCell ref="A7:B7"/>
    <mergeCell ref="B40:I41"/>
    <mergeCell ref="C43:E43"/>
    <mergeCell ref="C44:E44"/>
    <mergeCell ref="C45:E45"/>
    <mergeCell ref="B31:I32"/>
    <mergeCell ref="C34:E34"/>
    <mergeCell ref="C35:E35"/>
    <mergeCell ref="C36:E36"/>
    <mergeCell ref="C37:E37"/>
    <mergeCell ref="G22:K24"/>
    <mergeCell ref="B79:K80"/>
    <mergeCell ref="B81:K81"/>
    <mergeCell ref="B86:I86"/>
    <mergeCell ref="B88:I89"/>
    <mergeCell ref="C92:H9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21D35-2025-42C5-8FC6-61B9C1CA49F6}">
  <dimension ref="A1:G31"/>
  <sheetViews>
    <sheetView workbookViewId="0">
      <selection activeCell="D34" sqref="D34"/>
    </sheetView>
  </sheetViews>
  <sheetFormatPr defaultRowHeight="15"/>
  <cols>
    <col min="1" max="1" width="7" customWidth="1"/>
    <col min="2" max="2" width="56.7109375" customWidth="1"/>
    <col min="3" max="3" width="16.42578125" customWidth="1"/>
    <col min="4" max="4" width="16.28515625" customWidth="1"/>
    <col min="5" max="5" width="16.7109375" customWidth="1"/>
    <col min="6" max="6" width="20.5703125" customWidth="1"/>
  </cols>
  <sheetData>
    <row r="1" spans="1:7">
      <c r="A1" s="211" t="s">
        <v>79</v>
      </c>
      <c r="B1" s="212"/>
      <c r="C1" s="212"/>
      <c r="D1" s="212"/>
      <c r="E1" s="212"/>
      <c r="F1" s="213"/>
    </row>
    <row r="2" spans="1:7" ht="15.75" thickBot="1">
      <c r="A2" s="214"/>
      <c r="B2" s="215"/>
      <c r="C2" s="215"/>
      <c r="D2" s="215"/>
      <c r="E2" s="215"/>
      <c r="F2" s="216"/>
    </row>
    <row r="3" spans="1:7" ht="15.75" thickBot="1">
      <c r="A3" s="220" t="s">
        <v>18</v>
      </c>
      <c r="B3" s="221"/>
      <c r="C3" s="221"/>
      <c r="D3" s="221"/>
      <c r="E3" s="221"/>
      <c r="F3" s="222"/>
    </row>
    <row r="4" spans="1:7">
      <c r="A4" s="91" t="s">
        <v>77</v>
      </c>
      <c r="B4" s="92"/>
      <c r="C4" s="227" t="s">
        <v>78</v>
      </c>
      <c r="D4" s="228"/>
      <c r="E4" s="223" t="s">
        <v>5</v>
      </c>
      <c r="F4" s="224"/>
      <c r="G4" s="90"/>
    </row>
    <row r="5" spans="1:7" ht="15.75" customHeight="1" thickBot="1">
      <c r="A5" s="93" t="s">
        <v>76</v>
      </c>
      <c r="B5" s="94"/>
      <c r="C5" s="229"/>
      <c r="D5" s="230"/>
      <c r="E5" s="225" t="s">
        <v>6</v>
      </c>
      <c r="F5" s="226"/>
      <c r="G5" s="90"/>
    </row>
    <row r="6" spans="1:7">
      <c r="A6" s="217" t="s">
        <v>19</v>
      </c>
      <c r="B6" s="218"/>
      <c r="C6" s="218"/>
      <c r="D6" s="218"/>
      <c r="E6" s="218"/>
      <c r="F6" s="219"/>
    </row>
    <row r="7" spans="1:7">
      <c r="A7" s="12" t="s">
        <v>20</v>
      </c>
      <c r="B7" s="12" t="s">
        <v>21</v>
      </c>
      <c r="C7" s="12"/>
      <c r="D7" s="13">
        <v>30</v>
      </c>
      <c r="E7" s="13">
        <v>60</v>
      </c>
      <c r="F7" s="14" t="s">
        <v>22</v>
      </c>
    </row>
    <row r="8" spans="1:7">
      <c r="A8" s="15"/>
      <c r="B8" s="16"/>
      <c r="C8" s="16"/>
      <c r="D8" s="17">
        <v>1</v>
      </c>
      <c r="E8" s="17">
        <v>2</v>
      </c>
      <c r="F8" s="18"/>
    </row>
    <row r="9" spans="1:7">
      <c r="A9" s="201">
        <v>1</v>
      </c>
      <c r="B9" s="203" t="s">
        <v>74</v>
      </c>
      <c r="C9" s="19">
        <f>'PLANILHA ORÇAMENTARIA'!G15</f>
        <v>1099.57</v>
      </c>
      <c r="D9" s="20">
        <f>D10*C9</f>
        <v>1099.57</v>
      </c>
      <c r="E9" s="20">
        <f>E10*C9</f>
        <v>0</v>
      </c>
      <c r="F9" s="21">
        <f>SUM(D9:E9)</f>
        <v>1099.57</v>
      </c>
    </row>
    <row r="10" spans="1:7">
      <c r="A10" s="202"/>
      <c r="B10" s="204"/>
      <c r="C10" s="87">
        <f>C9/C27</f>
        <v>1.2174992949583236E-2</v>
      </c>
      <c r="D10" s="22">
        <v>1</v>
      </c>
      <c r="E10" s="22"/>
      <c r="F10" s="23">
        <f>D10+E10</f>
        <v>1</v>
      </c>
    </row>
    <row r="11" spans="1:7">
      <c r="A11" s="201">
        <v>2</v>
      </c>
      <c r="B11" s="203" t="s">
        <v>41</v>
      </c>
      <c r="C11" s="19">
        <f>'PLANILHA ORÇAMENTARIA'!G21</f>
        <v>1156.23</v>
      </c>
      <c r="D11" s="20">
        <f>D12*C11</f>
        <v>578.11500000000001</v>
      </c>
      <c r="E11" s="20">
        <f>E12*C11</f>
        <v>578.11500000000001</v>
      </c>
      <c r="F11" s="21">
        <f>D11+E11</f>
        <v>1156.23</v>
      </c>
    </row>
    <row r="12" spans="1:7">
      <c r="A12" s="202"/>
      <c r="B12" s="204"/>
      <c r="C12" s="87">
        <f>C11/C27</f>
        <v>1.2802361012119852E-2</v>
      </c>
      <c r="D12" s="22">
        <v>0.5</v>
      </c>
      <c r="E12" s="22">
        <v>0.5</v>
      </c>
      <c r="F12" s="23">
        <f>D12+E12</f>
        <v>1</v>
      </c>
    </row>
    <row r="13" spans="1:7">
      <c r="A13" s="201">
        <v>3</v>
      </c>
      <c r="B13" s="203" t="s">
        <v>13</v>
      </c>
      <c r="C13" s="19">
        <f>'PLANILHA ORÇAMENTARIA'!G28</f>
        <v>1014.94</v>
      </c>
      <c r="D13" s="20">
        <f>D14*C13</f>
        <v>507.47</v>
      </c>
      <c r="E13" s="20">
        <f>E14*C13</f>
        <v>507.47</v>
      </c>
      <c r="F13" s="21">
        <f>SUM(D13:E13)</f>
        <v>1014.94</v>
      </c>
    </row>
    <row r="14" spans="1:7">
      <c r="A14" s="202"/>
      <c r="B14" s="204"/>
      <c r="C14" s="87">
        <f>C13/C27</f>
        <v>1.1237926957128705E-2</v>
      </c>
      <c r="D14" s="22">
        <v>0.5</v>
      </c>
      <c r="E14" s="22">
        <v>0.5</v>
      </c>
      <c r="F14" s="23">
        <f>D14+E14</f>
        <v>1</v>
      </c>
    </row>
    <row r="15" spans="1:7">
      <c r="A15" s="201">
        <v>4</v>
      </c>
      <c r="B15" s="203" t="s">
        <v>46</v>
      </c>
      <c r="C15" s="19">
        <f>'PLANILHA ORÇAMENTARIA'!G33</f>
        <v>1353.31</v>
      </c>
      <c r="D15" s="20">
        <f>D16*C15</f>
        <v>270.66199999999998</v>
      </c>
      <c r="E15" s="20">
        <f>E16*C15</f>
        <v>1082.6479999999999</v>
      </c>
      <c r="F15" s="21">
        <f>SUM(D15:E15)</f>
        <v>1353.31</v>
      </c>
    </row>
    <row r="16" spans="1:7">
      <c r="A16" s="202"/>
      <c r="B16" s="204"/>
      <c r="C16" s="87">
        <f>C15/C27</f>
        <v>1.4984530051384167E-2</v>
      </c>
      <c r="D16" s="22">
        <v>0.2</v>
      </c>
      <c r="E16" s="22">
        <v>0.8</v>
      </c>
      <c r="F16" s="23">
        <f>D16+E16</f>
        <v>1</v>
      </c>
    </row>
    <row r="17" spans="1:6">
      <c r="A17" s="201">
        <v>5</v>
      </c>
      <c r="B17" s="203" t="s">
        <v>75</v>
      </c>
      <c r="C17" s="86">
        <f>'PLANILHA ORÇAMENTARIA'!G38</f>
        <v>5112.13</v>
      </c>
      <c r="D17" s="20">
        <f>D18*C17</f>
        <v>2556.0650000000001</v>
      </c>
      <c r="E17" s="20">
        <f>E18*C17</f>
        <v>2556.0650000000001</v>
      </c>
      <c r="F17" s="21">
        <f>SUM(D17:E17)</f>
        <v>5112.13</v>
      </c>
    </row>
    <row r="18" spans="1:6">
      <c r="A18" s="202"/>
      <c r="B18" s="204"/>
      <c r="C18" s="87">
        <f>C17/C27</f>
        <v>5.6604078601046728E-2</v>
      </c>
      <c r="D18" s="22">
        <v>0.5</v>
      </c>
      <c r="E18" s="22">
        <v>0.5</v>
      </c>
      <c r="F18" s="23">
        <f>D18+E18</f>
        <v>1</v>
      </c>
    </row>
    <row r="19" spans="1:6">
      <c r="A19" s="201">
        <v>6</v>
      </c>
      <c r="B19" s="203" t="s">
        <v>48</v>
      </c>
      <c r="C19" s="19">
        <f>'PLANILHA ORÇAMENTARIA'!G44</f>
        <v>22695.309999999998</v>
      </c>
      <c r="D19" s="20">
        <f>D20*C19</f>
        <v>0</v>
      </c>
      <c r="E19" s="20">
        <f>E20*C19</f>
        <v>22695.309999999998</v>
      </c>
      <c r="F19" s="21">
        <f>SUM(D19:E19)</f>
        <v>22695.309999999998</v>
      </c>
    </row>
    <row r="20" spans="1:6" ht="15.75" thickBot="1">
      <c r="A20" s="202"/>
      <c r="B20" s="204"/>
      <c r="C20" s="87">
        <f>C19/C27</f>
        <v>0.25129390510709271</v>
      </c>
      <c r="D20" s="22"/>
      <c r="E20" s="22">
        <v>1</v>
      </c>
      <c r="F20" s="23">
        <f>D20+E20</f>
        <v>1</v>
      </c>
    </row>
    <row r="21" spans="1:6" ht="15.75" thickBot="1">
      <c r="A21" s="201">
        <v>7</v>
      </c>
      <c r="B21" s="203" t="s">
        <v>49</v>
      </c>
      <c r="C21" s="74">
        <f>'PLANILHA ORÇAMENTARIA'!G52</f>
        <v>44520.44</v>
      </c>
      <c r="D21" s="20">
        <f>D22*C21</f>
        <v>0</v>
      </c>
      <c r="E21" s="20">
        <f>E22*C21</f>
        <v>44520.44</v>
      </c>
      <c r="F21" s="21">
        <f>SUM(D21:E21)</f>
        <v>44520.44</v>
      </c>
    </row>
    <row r="22" spans="1:6">
      <c r="A22" s="202"/>
      <c r="B22" s="204"/>
      <c r="C22" s="87">
        <f>C21/C27</f>
        <v>0.49295273890006414</v>
      </c>
      <c r="D22" s="22"/>
      <c r="E22" s="22">
        <v>1</v>
      </c>
      <c r="F22" s="23">
        <f>D22+E22</f>
        <v>1</v>
      </c>
    </row>
    <row r="23" spans="1:6">
      <c r="A23" s="208">
        <v>8</v>
      </c>
      <c r="B23" s="205" t="s">
        <v>65</v>
      </c>
      <c r="C23" s="19">
        <f>'PLANILHA ORÇAMENTARIA'!G56</f>
        <v>11305.61</v>
      </c>
      <c r="D23" s="20">
        <f>D24*C23</f>
        <v>5652.8050000000003</v>
      </c>
      <c r="E23" s="20">
        <f>E24*C23</f>
        <v>5652.8050000000003</v>
      </c>
      <c r="F23" s="21">
        <f>SUM(D23:E23)</f>
        <v>11305.61</v>
      </c>
    </row>
    <row r="24" spans="1:6">
      <c r="A24" s="209"/>
      <c r="B24" s="206"/>
      <c r="C24" s="87">
        <f>C23/C27</f>
        <v>0.12518140913333189</v>
      </c>
      <c r="D24" s="89">
        <v>0.5</v>
      </c>
      <c r="E24" s="22">
        <v>0.5</v>
      </c>
      <c r="F24" s="21"/>
    </row>
    <row r="25" spans="1:6">
      <c r="A25" s="208">
        <v>9</v>
      </c>
      <c r="B25" s="205" t="s">
        <v>66</v>
      </c>
      <c r="C25" s="19">
        <f>'PLANILHA ORÇAMENTARIA'!G61</f>
        <v>2056.27</v>
      </c>
      <c r="D25" s="20">
        <f>D26*C25</f>
        <v>1028.135</v>
      </c>
      <c r="E25" s="20">
        <f>E26*C25</f>
        <v>1028.135</v>
      </c>
      <c r="F25" s="21">
        <f>D25+E25</f>
        <v>2056.27</v>
      </c>
    </row>
    <row r="26" spans="1:6">
      <c r="A26" s="210"/>
      <c r="B26" s="207"/>
      <c r="C26" s="87">
        <f>C25/C27</f>
        <v>2.2768057288248607E-2</v>
      </c>
      <c r="D26" s="22">
        <v>0.5</v>
      </c>
      <c r="E26" s="22">
        <v>0.5</v>
      </c>
      <c r="F26" s="21"/>
    </row>
    <row r="27" spans="1:6">
      <c r="A27" s="197" t="s">
        <v>23</v>
      </c>
      <c r="B27" s="198"/>
      <c r="C27" s="24">
        <f>C9+C11+C13+C15+C17+C19+C21+C23+C25</f>
        <v>90313.81</v>
      </c>
      <c r="D27" s="25">
        <f>D9+D11+D13+D15+D17+D23+D25</f>
        <v>11692.822</v>
      </c>
      <c r="E27" s="25">
        <f>E11+E13+E15+E17+E19+E21+E23+E25</f>
        <v>78620.987999999998</v>
      </c>
      <c r="F27" s="26">
        <f>F25+F23+F21+F19+F17+F15+F13+F11+F9</f>
        <v>90313.810000000012</v>
      </c>
    </row>
    <row r="28" spans="1:6">
      <c r="A28" s="199" t="s">
        <v>24</v>
      </c>
      <c r="B28" s="200"/>
      <c r="C28" s="88">
        <f>C10+C12+C14+C16+C18+C20+C22+C24+C26</f>
        <v>1</v>
      </c>
      <c r="D28" s="28">
        <f>D27</f>
        <v>11692.822</v>
      </c>
      <c r="E28" s="28">
        <f>E27</f>
        <v>78620.987999999998</v>
      </c>
      <c r="F28" s="28">
        <f>D28+E28</f>
        <v>90313.81</v>
      </c>
    </row>
    <row r="29" spans="1:6">
      <c r="A29" s="199" t="s">
        <v>25</v>
      </c>
      <c r="B29" s="200"/>
      <c r="C29" s="27"/>
      <c r="D29" s="28">
        <f>D28</f>
        <v>11692.822</v>
      </c>
      <c r="E29" s="28">
        <f>E28+D28</f>
        <v>90313.81</v>
      </c>
      <c r="F29" s="29"/>
    </row>
    <row r="30" spans="1:6">
      <c r="A30" s="199" t="s">
        <v>26</v>
      </c>
      <c r="B30" s="200"/>
      <c r="C30" s="27"/>
      <c r="D30" s="30">
        <f>D29*100/F27/100</f>
        <v>0.12946881545579794</v>
      </c>
      <c r="E30" s="30">
        <f>E28*100/F27/100</f>
        <v>0.87053118454420186</v>
      </c>
      <c r="F30" s="31">
        <f>E30+D30</f>
        <v>0.99999999999999978</v>
      </c>
    </row>
    <row r="31" spans="1:6">
      <c r="A31" s="199" t="s">
        <v>27</v>
      </c>
      <c r="B31" s="200"/>
      <c r="C31" s="27"/>
      <c r="D31" s="31">
        <f>D29*100/F27/100</f>
        <v>0.12946881545579794</v>
      </c>
      <c r="E31" s="31">
        <f>E29*100/F27/100</f>
        <v>0.99999999999999989</v>
      </c>
      <c r="F31" s="32"/>
    </row>
  </sheetData>
  <mergeCells count="29">
    <mergeCell ref="A1:F2"/>
    <mergeCell ref="A9:A10"/>
    <mergeCell ref="B9:B10"/>
    <mergeCell ref="A11:A12"/>
    <mergeCell ref="B11:B12"/>
    <mergeCell ref="A6:F6"/>
    <mergeCell ref="A3:F3"/>
    <mergeCell ref="E4:F4"/>
    <mergeCell ref="E5:F5"/>
    <mergeCell ref="C4:D5"/>
    <mergeCell ref="A13:A14"/>
    <mergeCell ref="B13:B14"/>
    <mergeCell ref="B23:B24"/>
    <mergeCell ref="B25:B26"/>
    <mergeCell ref="A23:A24"/>
    <mergeCell ref="A25:A26"/>
    <mergeCell ref="A15:A16"/>
    <mergeCell ref="B15:B16"/>
    <mergeCell ref="A19:A20"/>
    <mergeCell ref="B19:B20"/>
    <mergeCell ref="A21:A22"/>
    <mergeCell ref="B21:B22"/>
    <mergeCell ref="A17:A18"/>
    <mergeCell ref="B17:B18"/>
    <mergeCell ref="A27:B27"/>
    <mergeCell ref="A28:B28"/>
    <mergeCell ref="A29:B29"/>
    <mergeCell ref="A30:B30"/>
    <mergeCell ref="A31:B31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41E59-4E65-4988-8059-F3B20E630535}">
  <dimension ref="A1:G18"/>
  <sheetViews>
    <sheetView topLeftCell="A3" workbookViewId="0">
      <selection activeCell="B30" sqref="B30"/>
    </sheetView>
  </sheetViews>
  <sheetFormatPr defaultRowHeight="15"/>
  <cols>
    <col min="1" max="1" width="15.28515625" customWidth="1"/>
    <col min="2" max="2" width="74.140625" customWidth="1"/>
    <col min="3" max="3" width="9" customWidth="1"/>
    <col min="4" max="4" width="16.5703125" customWidth="1"/>
    <col min="6" max="6" width="9.140625" hidden="1" customWidth="1"/>
    <col min="7" max="7" width="10.5703125" bestFit="1" customWidth="1"/>
  </cols>
  <sheetData>
    <row r="1" spans="1:7" ht="15.75" thickBot="1"/>
    <row r="2" spans="1:7" ht="21" customHeight="1" thickBot="1">
      <c r="A2" s="237" t="s">
        <v>77</v>
      </c>
      <c r="B2" s="238"/>
      <c r="C2" s="238"/>
      <c r="D2" s="238"/>
      <c r="E2" s="238"/>
      <c r="F2" s="238"/>
      <c r="G2" s="239"/>
    </row>
    <row r="3" spans="1:7" ht="15" customHeight="1">
      <c r="A3" s="211" t="s">
        <v>80</v>
      </c>
      <c r="B3" s="212"/>
      <c r="C3" s="212"/>
      <c r="D3" s="212"/>
      <c r="E3" s="212"/>
      <c r="F3" s="212"/>
      <c r="G3" s="213"/>
    </row>
    <row r="4" spans="1:7" ht="15.75" customHeight="1" thickBot="1">
      <c r="A4" s="214"/>
      <c r="B4" s="215"/>
      <c r="C4" s="215"/>
      <c r="D4" s="215"/>
      <c r="E4" s="215"/>
      <c r="F4" s="215"/>
      <c r="G4" s="216"/>
    </row>
    <row r="5" spans="1:7" ht="15.75" thickBot="1">
      <c r="A5" s="99">
        <v>8</v>
      </c>
      <c r="B5" s="231" t="s">
        <v>18</v>
      </c>
      <c r="C5" s="232"/>
      <c r="D5" s="232"/>
      <c r="E5" s="232"/>
      <c r="F5" s="232"/>
      <c r="G5" s="233"/>
    </row>
    <row r="6" spans="1:7" ht="42" customHeight="1">
      <c r="A6" s="95">
        <v>2001004041</v>
      </c>
      <c r="B6" s="97" t="s">
        <v>59</v>
      </c>
      <c r="C6" s="97"/>
      <c r="D6" s="95">
        <v>660.02</v>
      </c>
      <c r="E6" s="95">
        <f>D6*1.4/2</f>
        <v>462.01399999999995</v>
      </c>
      <c r="F6" s="95"/>
      <c r="G6" s="95"/>
    </row>
    <row r="7" spans="1:7">
      <c r="A7" s="95">
        <v>601001007</v>
      </c>
      <c r="B7" s="95" t="s">
        <v>61</v>
      </c>
      <c r="C7" s="95"/>
      <c r="D7" s="95">
        <v>0.8</v>
      </c>
      <c r="E7" s="95">
        <v>71.180000000000007</v>
      </c>
      <c r="F7" s="95"/>
      <c r="G7" s="95">
        <f>D7*E7</f>
        <v>56.94400000000001</v>
      </c>
    </row>
    <row r="8" spans="1:7">
      <c r="A8" s="95">
        <v>601002160</v>
      </c>
      <c r="B8" s="95" t="s">
        <v>62</v>
      </c>
      <c r="C8" s="95"/>
      <c r="D8" s="95">
        <v>2.94</v>
      </c>
      <c r="E8" s="95">
        <v>14.67</v>
      </c>
      <c r="F8" s="95"/>
      <c r="G8" s="95">
        <f>D8*E8</f>
        <v>43.129799999999996</v>
      </c>
    </row>
    <row r="9" spans="1:7">
      <c r="A9" s="95">
        <v>601003016</v>
      </c>
      <c r="B9" s="95" t="s">
        <v>63</v>
      </c>
      <c r="C9" s="95"/>
      <c r="D9" s="95">
        <v>0.2</v>
      </c>
      <c r="E9" s="95">
        <v>436.77</v>
      </c>
      <c r="F9" s="95"/>
      <c r="G9" s="95">
        <f>D9*E9</f>
        <v>87.353999999999999</v>
      </c>
    </row>
    <row r="10" spans="1:7">
      <c r="A10" s="95"/>
      <c r="B10" s="95"/>
      <c r="C10" s="95"/>
      <c r="D10" s="95"/>
      <c r="E10" s="95"/>
      <c r="F10" s="95"/>
      <c r="G10" s="98">
        <f>SUM(G7:G9)</f>
        <v>187.42779999999999</v>
      </c>
    </row>
    <row r="11" spans="1:7">
      <c r="A11" s="96">
        <v>9</v>
      </c>
      <c r="B11" s="234" t="s">
        <v>66</v>
      </c>
      <c r="C11" s="235"/>
      <c r="D11" s="235"/>
      <c r="E11" s="235"/>
      <c r="F11" s="235"/>
      <c r="G11" s="236"/>
    </row>
    <row r="12" spans="1:7">
      <c r="A12" s="95">
        <v>4433</v>
      </c>
      <c r="B12" s="95" t="s">
        <v>67</v>
      </c>
      <c r="C12" s="95" t="s">
        <v>37</v>
      </c>
      <c r="D12" s="95">
        <v>1.1000000000000001</v>
      </c>
      <c r="E12" s="95">
        <v>28.53</v>
      </c>
      <c r="F12" s="95"/>
      <c r="G12" s="95">
        <f>E12*D12</f>
        <v>31.383000000000003</v>
      </c>
    </row>
    <row r="13" spans="1:7">
      <c r="A13" s="95">
        <v>5068</v>
      </c>
      <c r="B13" s="95" t="s">
        <v>68</v>
      </c>
      <c r="C13" s="95"/>
      <c r="D13" s="95">
        <v>4.5199999999999997E-2</v>
      </c>
      <c r="E13" s="95">
        <v>22.78</v>
      </c>
      <c r="F13" s="95"/>
      <c r="G13" s="95">
        <f t="shared" ref="G13" si="0">E13*D13</f>
        <v>1.0296559999999999</v>
      </c>
    </row>
    <row r="14" spans="1:7">
      <c r="A14" s="95">
        <v>10567</v>
      </c>
      <c r="B14" s="95" t="s">
        <v>69</v>
      </c>
      <c r="C14" s="95" t="s">
        <v>1</v>
      </c>
      <c r="D14" s="95">
        <v>0.86629999999999996</v>
      </c>
      <c r="E14" s="95">
        <v>8.74</v>
      </c>
      <c r="F14" s="95"/>
      <c r="G14" s="95">
        <f>E14*D14</f>
        <v>7.5714619999999995</v>
      </c>
    </row>
    <row r="15" spans="1:7">
      <c r="A15" s="95">
        <v>88239</v>
      </c>
      <c r="B15" s="95" t="s">
        <v>70</v>
      </c>
      <c r="C15" s="95" t="s">
        <v>50</v>
      </c>
      <c r="D15" s="95">
        <v>0.8044</v>
      </c>
      <c r="E15" s="95">
        <v>17.89</v>
      </c>
      <c r="F15" s="95"/>
      <c r="G15" s="95">
        <f t="shared" ref="G15:G17" si="1">E15*D15</f>
        <v>14.390716000000001</v>
      </c>
    </row>
    <row r="16" spans="1:7">
      <c r="A16" s="95">
        <v>88262</v>
      </c>
      <c r="B16" s="95" t="s">
        <v>71</v>
      </c>
      <c r="C16" s="95" t="s">
        <v>50</v>
      </c>
      <c r="D16" s="95">
        <v>1.6088</v>
      </c>
      <c r="E16" s="95">
        <v>20.82</v>
      </c>
      <c r="F16" s="95"/>
      <c r="G16" s="95">
        <f t="shared" si="1"/>
        <v>33.495215999999999</v>
      </c>
    </row>
    <row r="17" spans="1:7">
      <c r="A17" s="95">
        <v>91692</v>
      </c>
      <c r="B17" s="95" t="s">
        <v>72</v>
      </c>
      <c r="C17" s="95"/>
      <c r="D17" s="95">
        <v>6.6E-3</v>
      </c>
      <c r="E17" s="95">
        <v>24.71</v>
      </c>
      <c r="F17" s="95"/>
      <c r="G17" s="95">
        <f t="shared" si="1"/>
        <v>0.16308600000000001</v>
      </c>
    </row>
    <row r="18" spans="1:7">
      <c r="A18" s="95"/>
      <c r="B18" s="95"/>
      <c r="C18" s="95"/>
      <c r="D18" s="95"/>
      <c r="E18" s="95"/>
      <c r="F18" s="95"/>
      <c r="G18" s="98">
        <f>SUM(G12:G17)</f>
        <v>88.033136000000013</v>
      </c>
    </row>
  </sheetData>
  <mergeCells count="4">
    <mergeCell ref="B5:G5"/>
    <mergeCell ref="B11:G11"/>
    <mergeCell ref="A3:G4"/>
    <mergeCell ref="A2:G2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PLANILHA ORÇAMENTARIA</vt:lpstr>
      <vt:lpstr>MEMORIA DE CALCULO</vt:lpstr>
      <vt:lpstr>CRONOGRAMA</vt:lpstr>
      <vt:lpstr>COMPOSIÇÃO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</dc:creator>
  <cp:lastModifiedBy>Usuario</cp:lastModifiedBy>
  <cp:lastPrinted>2023-10-31T13:05:12Z</cp:lastPrinted>
  <dcterms:created xsi:type="dcterms:W3CDTF">2023-07-13T17:02:59Z</dcterms:created>
  <dcterms:modified xsi:type="dcterms:W3CDTF">2023-11-16T21:08:33Z</dcterms:modified>
</cp:coreProperties>
</file>